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120" windowWidth="11355" windowHeight="8190" firstSheet="1" activeTab="5"/>
  </bookViews>
  <sheets>
    <sheet name="Jafnar afborganir" sheetId="5" r:id="rId1"/>
    <sheet name="Jafngreiðslur" sheetId="4" r:id="rId2"/>
    <sheet name="Jafngreiðslur (með verðbólgu)" sheetId="6" r:id="rId3"/>
    <sheet name="Jafngreiðslur - mynd" sheetId="8" r:id="rId4"/>
    <sheet name="Jafngreiðslur (auka...)" sheetId="12" r:id="rId5"/>
    <sheet name="Normal guy" sheetId="13" r:id="rId6"/>
  </sheets>
  <definedNames>
    <definedName name="Beg_Bal">#REF!</definedName>
    <definedName name="Data">#REF!</definedName>
    <definedName name="End_Bal">#REF!</definedName>
    <definedName name="Extra_Pay">#REF!</definedName>
    <definedName name="Fj.afborgana" localSheetId="0">'Jafnar afborganir'!$C$6</definedName>
    <definedName name="Fj.afborgana" localSheetId="4">'Jafngreiðslur (auka...)'!$C$6</definedName>
    <definedName name="Fj.afborgana" localSheetId="2">'Jafngreiðslur (með verðbólgu)'!$C$6</definedName>
    <definedName name="Fj.afborgana">Jafngreiðslur!$C$6</definedName>
    <definedName name="Full_Print">#REF!</definedName>
    <definedName name="Greiðsla" localSheetId="0">'Jafnar afborganir'!$F$4</definedName>
    <definedName name="Greiðsla" localSheetId="4">'Jafngreiðslur (auka...)'!$F$4</definedName>
    <definedName name="Greiðsla" localSheetId="2">'Jafngreiðslur (með verðbólgu)'!$F$4</definedName>
    <definedName name="Greiðsla">Jafngreiðslur!$F$4</definedName>
    <definedName name="Header_Row">ROW(#REF!)</definedName>
    <definedName name="Höfuðstól" localSheetId="0">'Jafnar afborganir'!$C$4</definedName>
    <definedName name="Höfuðstól" localSheetId="4">'Jafngreiðslur (auka...)'!$C$4</definedName>
    <definedName name="Höfuðstól" localSheetId="2">'Jafngreiðslur (með verðbólgu)'!$C$4</definedName>
    <definedName name="Höfuðstól">Jafngreiðslur!$C$4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án.verðbólga" localSheetId="4">'Jafngreiðslur (auka...)'!$H$8</definedName>
    <definedName name="Mán.verðbólga">'Jafngreiðslur (með verðbólgu)'!$H$8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4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4">Scheduled_Payment+Extra_Payment</definedName>
    <definedName name="Total_Payment">Scheduled_Payment+Extra_Payment</definedName>
    <definedName name="Values_Entered">IF(Loan_Amount*Interest_Rate*Loan_Years*Loan_Start&gt;0,1,0)</definedName>
    <definedName name="Verðbólga" localSheetId="4">'Jafngreiðslur (auka...)'!$C$7</definedName>
    <definedName name="Verðbólga">'Jafngreiðslur (með verðbólgu)'!$C$7</definedName>
    <definedName name="Vextir" localSheetId="0">'Jafnar afborganir'!$C$5</definedName>
    <definedName name="Vextir" localSheetId="4">'Jafngreiðslur (auka...)'!$C$5</definedName>
    <definedName name="Vextir" localSheetId="2">'Jafngreiðslur (með verðbólgu)'!$C$5</definedName>
    <definedName name="Vextir">Jafngreiðslur!$C$5</definedName>
  </definedNames>
  <calcPr calcId="124519"/>
  <smartTagPr embed="1"/>
</workbook>
</file>

<file path=xl/calcChain.xml><?xml version="1.0" encoding="utf-8"?>
<calcChain xmlns="http://schemas.openxmlformats.org/spreadsheetml/2006/main">
  <c r="C23" i="13"/>
  <c r="C21"/>
  <c r="C19"/>
  <c r="C18"/>
  <c r="D5"/>
  <c r="C13"/>
  <c r="C7"/>
  <c r="H6" i="12"/>
  <c r="B10"/>
  <c r="B11" s="1"/>
  <c r="I9"/>
  <c r="H8"/>
  <c r="F4"/>
  <c r="B10" i="6"/>
  <c r="B11" s="1"/>
  <c r="B12" s="1"/>
  <c r="B13" s="1"/>
  <c r="I9"/>
  <c r="H8"/>
  <c r="F4"/>
  <c r="B9" i="5"/>
  <c r="B10" s="1"/>
  <c r="F4"/>
  <c r="C9"/>
  <c r="B9" i="4"/>
  <c r="F4"/>
  <c r="F9" s="1"/>
  <c r="B10"/>
  <c r="B11" s="1"/>
  <c r="C9"/>
  <c r="E9" s="1"/>
  <c r="D10" i="5" l="1"/>
  <c r="B12" i="12"/>
  <c r="C11"/>
  <c r="C10"/>
  <c r="I10"/>
  <c r="I11" s="1"/>
  <c r="D10"/>
  <c r="G10" s="1"/>
  <c r="K10" s="1"/>
  <c r="F10"/>
  <c r="E9" i="5"/>
  <c r="D9"/>
  <c r="I10" i="6"/>
  <c r="I11" s="1"/>
  <c r="F11" i="4"/>
  <c r="B12"/>
  <c r="D9"/>
  <c r="G9" s="1"/>
  <c r="F10"/>
  <c r="C10"/>
  <c r="B11" i="5"/>
  <c r="B14" i="6"/>
  <c r="E10" i="12" l="1"/>
  <c r="H10" s="1"/>
  <c r="B13"/>
  <c r="I12"/>
  <c r="C12"/>
  <c r="G9" i="5"/>
  <c r="C10" s="1"/>
  <c r="F9"/>
  <c r="D10" i="6"/>
  <c r="G10" s="1"/>
  <c r="C10"/>
  <c r="I12"/>
  <c r="B15"/>
  <c r="D11" i="5"/>
  <c r="B12"/>
  <c r="E10" i="4"/>
  <c r="F12"/>
  <c r="B13"/>
  <c r="D11" i="12" l="1"/>
  <c r="L10"/>
  <c r="F11"/>
  <c r="G11"/>
  <c r="K11" s="1"/>
  <c r="B14"/>
  <c r="I13"/>
  <c r="C13"/>
  <c r="E10" i="5"/>
  <c r="F10" s="1"/>
  <c r="G10"/>
  <c r="C11" s="1"/>
  <c r="F10" i="6"/>
  <c r="E10" s="1"/>
  <c r="H10" s="1"/>
  <c r="I13"/>
  <c r="B16"/>
  <c r="F13" i="4"/>
  <c r="B14"/>
  <c r="D10"/>
  <c r="G10" s="1"/>
  <c r="C11" s="1"/>
  <c r="D12" i="5"/>
  <c r="B13"/>
  <c r="E11" i="12" l="1"/>
  <c r="H11" s="1"/>
  <c r="B15"/>
  <c r="I14"/>
  <c r="C14"/>
  <c r="E11" i="5"/>
  <c r="F11" s="1"/>
  <c r="G11"/>
  <c r="C12" s="1"/>
  <c r="E12" s="1"/>
  <c r="F12" s="1"/>
  <c r="D11" i="6"/>
  <c r="C11"/>
  <c r="I14"/>
  <c r="D13" i="5"/>
  <c r="B14"/>
  <c r="E11" i="4"/>
  <c r="F14"/>
  <c r="B15"/>
  <c r="B17" i="6"/>
  <c r="G12" i="5"/>
  <c r="C13" s="1"/>
  <c r="D12" i="12" l="1"/>
  <c r="L11"/>
  <c r="F12"/>
  <c r="G12"/>
  <c r="K12" s="1"/>
  <c r="B16"/>
  <c r="I15"/>
  <c r="C15"/>
  <c r="F11" i="6"/>
  <c r="G11"/>
  <c r="I15"/>
  <c r="E13" i="5"/>
  <c r="F13" s="1"/>
  <c r="G13"/>
  <c r="C14" s="1"/>
  <c r="B18" i="6"/>
  <c r="F15" i="4"/>
  <c r="B16"/>
  <c r="D11"/>
  <c r="G11" s="1"/>
  <c r="C12" s="1"/>
  <c r="D14" i="5"/>
  <c r="B15"/>
  <c r="E12" i="12" l="1"/>
  <c r="H12" s="1"/>
  <c r="B17"/>
  <c r="I16"/>
  <c r="C16"/>
  <c r="E11" i="6"/>
  <c r="H11" s="1"/>
  <c r="C12" s="1"/>
  <c r="I16"/>
  <c r="E14" i="5"/>
  <c r="F14" s="1"/>
  <c r="G14"/>
  <c r="C15" s="1"/>
  <c r="E15" s="1"/>
  <c r="E12" i="4"/>
  <c r="D15" i="5"/>
  <c r="B16"/>
  <c r="F16" i="4"/>
  <c r="B17"/>
  <c r="B19" i="6"/>
  <c r="D13" i="12" l="1"/>
  <c r="L12"/>
  <c r="F13"/>
  <c r="G13"/>
  <c r="K13" s="1"/>
  <c r="B18"/>
  <c r="I17"/>
  <c r="C17"/>
  <c r="D12" i="6"/>
  <c r="G12" s="1"/>
  <c r="G15" i="5"/>
  <c r="C16" s="1"/>
  <c r="E16" s="1"/>
  <c r="I17" i="6"/>
  <c r="F15" i="5"/>
  <c r="B20" i="6"/>
  <c r="F17" i="4"/>
  <c r="B18"/>
  <c r="D16" i="5"/>
  <c r="B17"/>
  <c r="D12" i="4"/>
  <c r="G12" s="1"/>
  <c r="C13" s="1"/>
  <c r="E13" i="12" l="1"/>
  <c r="H13" s="1"/>
  <c r="B19"/>
  <c r="I18"/>
  <c r="C18"/>
  <c r="F12" i="6"/>
  <c r="E12" s="1"/>
  <c r="H12" s="1"/>
  <c r="C13" s="1"/>
  <c r="I18"/>
  <c r="D17" i="5"/>
  <c r="B18"/>
  <c r="F18" i="4"/>
  <c r="B19"/>
  <c r="B21" i="6"/>
  <c r="E13" i="4"/>
  <c r="G16" i="5"/>
  <c r="C17" s="1"/>
  <c r="E17" s="1"/>
  <c r="F16"/>
  <c r="D14" i="12" l="1"/>
  <c r="L13"/>
  <c r="F14"/>
  <c r="G14"/>
  <c r="K14" s="1"/>
  <c r="B20"/>
  <c r="I19"/>
  <c r="C19"/>
  <c r="D13" i="6"/>
  <c r="F13" s="1"/>
  <c r="I19"/>
  <c r="B22"/>
  <c r="F19" i="4"/>
  <c r="B20"/>
  <c r="D18" i="5"/>
  <c r="B19"/>
  <c r="D13" i="4"/>
  <c r="G13" s="1"/>
  <c r="C14" s="1"/>
  <c r="G17" i="5"/>
  <c r="C18" s="1"/>
  <c r="F17"/>
  <c r="E14" i="12" l="1"/>
  <c r="H14" s="1"/>
  <c r="B21"/>
  <c r="I20"/>
  <c r="C20"/>
  <c r="G13" i="6"/>
  <c r="E13" s="1"/>
  <c r="H13" s="1"/>
  <c r="C14" s="1"/>
  <c r="I20"/>
  <c r="E18" i="5"/>
  <c r="F18" s="1"/>
  <c r="G18"/>
  <c r="C19" s="1"/>
  <c r="E19" s="1"/>
  <c r="E14" i="4"/>
  <c r="D19" i="5"/>
  <c r="B20"/>
  <c r="F20" i="4"/>
  <c r="B21"/>
  <c r="B23" i="6"/>
  <c r="D15" i="12" l="1"/>
  <c r="L14"/>
  <c r="F15"/>
  <c r="G15"/>
  <c r="K15" s="1"/>
  <c r="B22"/>
  <c r="I21"/>
  <c r="C21"/>
  <c r="D14" i="6"/>
  <c r="F14" s="1"/>
  <c r="G19" i="5"/>
  <c r="C20" s="1"/>
  <c r="E20" s="1"/>
  <c r="I21" i="6"/>
  <c r="F19" i="5"/>
  <c r="B24" i="6"/>
  <c r="F21" i="4"/>
  <c r="B22"/>
  <c r="D20" i="5"/>
  <c r="B21"/>
  <c r="D14" i="4"/>
  <c r="G14" s="1"/>
  <c r="C15" s="1"/>
  <c r="E15" i="12" l="1"/>
  <c r="H15" s="1"/>
  <c r="B23"/>
  <c r="I22"/>
  <c r="C22"/>
  <c r="G14" i="6"/>
  <c r="I22"/>
  <c r="D21" i="5"/>
  <c r="B22"/>
  <c r="F22" i="4"/>
  <c r="B23"/>
  <c r="B25" i="6"/>
  <c r="E15" i="4"/>
  <c r="D15" s="1"/>
  <c r="G15"/>
  <c r="C16" s="1"/>
  <c r="E14" i="6"/>
  <c r="H14" s="1"/>
  <c r="C15" s="1"/>
  <c r="G20" i="5"/>
  <c r="C21" s="1"/>
  <c r="F20"/>
  <c r="D16" i="12" l="1"/>
  <c r="L15"/>
  <c r="F16"/>
  <c r="G16"/>
  <c r="B24"/>
  <c r="I23"/>
  <c r="C23"/>
  <c r="I23" i="6"/>
  <c r="E21" i="5"/>
  <c r="G21"/>
  <c r="C22" s="1"/>
  <c r="E22" s="1"/>
  <c r="E16" i="4"/>
  <c r="D16" s="1"/>
  <c r="G16" s="1"/>
  <c r="C17" s="1"/>
  <c r="D15" i="6"/>
  <c r="F21" i="5"/>
  <c r="B26" i="6"/>
  <c r="F23" i="4"/>
  <c r="B24"/>
  <c r="D22" i="5"/>
  <c r="B23"/>
  <c r="E16" i="12" l="1"/>
  <c r="H16" s="1"/>
  <c r="K16"/>
  <c r="B25"/>
  <c r="I24"/>
  <c r="C24"/>
  <c r="I24" i="6"/>
  <c r="B27"/>
  <c r="E17" i="4"/>
  <c r="D17" s="1"/>
  <c r="G17" s="1"/>
  <c r="C18" s="1"/>
  <c r="D23" i="5"/>
  <c r="B24"/>
  <c r="F24" i="4"/>
  <c r="B25"/>
  <c r="F15" i="6"/>
  <c r="G15"/>
  <c r="G22" i="5"/>
  <c r="C23" s="1"/>
  <c r="F22"/>
  <c r="D17" i="12" l="1"/>
  <c r="L16"/>
  <c r="B26"/>
  <c r="I25"/>
  <c r="C25"/>
  <c r="I25" i="6"/>
  <c r="E18" i="4"/>
  <c r="D18" s="1"/>
  <c r="G18" s="1"/>
  <c r="C19" s="1"/>
  <c r="E23" i="5"/>
  <c r="G23"/>
  <c r="C24" s="1"/>
  <c r="E24" s="1"/>
  <c r="E15" i="6"/>
  <c r="H15" s="1"/>
  <c r="C16" s="1"/>
  <c r="B28"/>
  <c r="F23" i="5"/>
  <c r="F25" i="4"/>
  <c r="B26"/>
  <c r="D24" i="5"/>
  <c r="B25"/>
  <c r="F17" i="12" l="1"/>
  <c r="G17"/>
  <c r="B27"/>
  <c r="I26"/>
  <c r="C26"/>
  <c r="G24" i="5"/>
  <c r="I26" i="6"/>
  <c r="E19" i="4"/>
  <c r="D19" s="1"/>
  <c r="G19" s="1"/>
  <c r="C20" s="1"/>
  <c r="D25" i="5"/>
  <c r="C25"/>
  <c r="E25" s="1"/>
  <c r="B26"/>
  <c r="F26" i="4"/>
  <c r="B27"/>
  <c r="D16" i="6"/>
  <c r="B29"/>
  <c r="F24" i="5"/>
  <c r="E17" i="12" l="1"/>
  <c r="H17" s="1"/>
  <c r="K17"/>
  <c r="B28"/>
  <c r="I27"/>
  <c r="C27"/>
  <c r="G25" i="5"/>
  <c r="I27" i="6"/>
  <c r="E20" i="4"/>
  <c r="D20" s="1"/>
  <c r="G20" s="1"/>
  <c r="C21" s="1"/>
  <c r="F25" i="5"/>
  <c r="B30" i="6"/>
  <c r="G16"/>
  <c r="F16"/>
  <c r="F27" i="4"/>
  <c r="B28"/>
  <c r="D26" i="5"/>
  <c r="C26"/>
  <c r="E26" s="1"/>
  <c r="B27"/>
  <c r="D18" i="12" l="1"/>
  <c r="L17"/>
  <c r="B29"/>
  <c r="I28"/>
  <c r="C28"/>
  <c r="E16" i="6"/>
  <c r="H16" s="1"/>
  <c r="C17" s="1"/>
  <c r="I28"/>
  <c r="E21" i="4"/>
  <c r="D21" s="1"/>
  <c r="G21" s="1"/>
  <c r="C22" s="1"/>
  <c r="D27" i="5"/>
  <c r="B28"/>
  <c r="F28" i="4"/>
  <c r="B29"/>
  <c r="B31" i="6"/>
  <c r="G26" i="5"/>
  <c r="C27" s="1"/>
  <c r="F26"/>
  <c r="F18" i="12" l="1"/>
  <c r="G18"/>
  <c r="B30"/>
  <c r="I29"/>
  <c r="C29"/>
  <c r="D17" i="6"/>
  <c r="G17" s="1"/>
  <c r="I29"/>
  <c r="E22" i="4"/>
  <c r="D22" s="1"/>
  <c r="G22" s="1"/>
  <c r="C23" s="1"/>
  <c r="E27" i="5"/>
  <c r="G27"/>
  <c r="F27"/>
  <c r="B32" i="6"/>
  <c r="F29" i="4"/>
  <c r="B30"/>
  <c r="D28" i="5"/>
  <c r="C28"/>
  <c r="E28" s="1"/>
  <c r="B29"/>
  <c r="F17" i="6"/>
  <c r="E18" i="12" l="1"/>
  <c r="H18" s="1"/>
  <c r="K18"/>
  <c r="B31"/>
  <c r="I30"/>
  <c r="C30"/>
  <c r="I30" i="6"/>
  <c r="E23" i="4"/>
  <c r="D23" s="1"/>
  <c r="G23" s="1"/>
  <c r="C24" s="1"/>
  <c r="B33" i="6"/>
  <c r="D29" i="5"/>
  <c r="B30"/>
  <c r="F30" i="4"/>
  <c r="B31"/>
  <c r="E17" i="6"/>
  <c r="H17" s="1"/>
  <c r="C18" s="1"/>
  <c r="G28" i="5"/>
  <c r="C29" s="1"/>
  <c r="F28"/>
  <c r="D19" i="12" l="1"/>
  <c r="L18"/>
  <c r="B32"/>
  <c r="I31"/>
  <c r="C31"/>
  <c r="I31" i="6"/>
  <c r="E29" i="5"/>
  <c r="G29"/>
  <c r="E24" i="4"/>
  <c r="D24" s="1"/>
  <c r="G24" s="1"/>
  <c r="C25" s="1"/>
  <c r="D18" i="6"/>
  <c r="F31" i="4"/>
  <c r="B32"/>
  <c r="D30" i="5"/>
  <c r="C30"/>
  <c r="E30" s="1"/>
  <c r="B31"/>
  <c r="B34" i="6"/>
  <c r="F29" i="5"/>
  <c r="F19" i="12" l="1"/>
  <c r="G19"/>
  <c r="B33"/>
  <c r="I32"/>
  <c r="C32"/>
  <c r="I32" i="6"/>
  <c r="E25" i="4"/>
  <c r="D25" s="1"/>
  <c r="G25" s="1"/>
  <c r="C26" s="1"/>
  <c r="B35" i="6"/>
  <c r="G30" i="5"/>
  <c r="C31" s="1"/>
  <c r="E31" s="1"/>
  <c r="F30"/>
  <c r="D31"/>
  <c r="B32"/>
  <c r="F32" i="4"/>
  <c r="B33"/>
  <c r="G18" i="6"/>
  <c r="F18"/>
  <c r="E19" i="12" l="1"/>
  <c r="H19" s="1"/>
  <c r="K19"/>
  <c r="B34"/>
  <c r="I33"/>
  <c r="C33"/>
  <c r="G31" i="5"/>
  <c r="C32" s="1"/>
  <c r="E32" s="1"/>
  <c r="I33" i="6"/>
  <c r="E18"/>
  <c r="H18" s="1"/>
  <c r="C19" s="1"/>
  <c r="E26" i="4"/>
  <c r="D26" s="1"/>
  <c r="G26" s="1"/>
  <c r="C27" s="1"/>
  <c r="F33"/>
  <c r="B34"/>
  <c r="D32" i="5"/>
  <c r="B33"/>
  <c r="B36" i="6"/>
  <c r="F31" i="5"/>
  <c r="D20" i="12" l="1"/>
  <c r="L19"/>
  <c r="B35"/>
  <c r="I34"/>
  <c r="C34"/>
  <c r="D19" i="6"/>
  <c r="F19" s="1"/>
  <c r="I34"/>
  <c r="E27" i="4"/>
  <c r="D27" s="1"/>
  <c r="G27" s="1"/>
  <c r="C28" s="1"/>
  <c r="D33" i="5"/>
  <c r="B34"/>
  <c r="F34" i="4"/>
  <c r="B35"/>
  <c r="G19" i="6"/>
  <c r="B37"/>
  <c r="G32" i="5"/>
  <c r="C33" s="1"/>
  <c r="F32"/>
  <c r="F20" i="12" l="1"/>
  <c r="G20"/>
  <c r="B36"/>
  <c r="I35"/>
  <c r="C35"/>
  <c r="E19" i="6"/>
  <c r="H19" s="1"/>
  <c r="C20" s="1"/>
  <c r="I35"/>
  <c r="E33" i="5"/>
  <c r="G33"/>
  <c r="C34" s="1"/>
  <c r="E28" i="4"/>
  <c r="D28" s="1"/>
  <c r="G28" s="1"/>
  <c r="C29" s="1"/>
  <c r="B38" i="6"/>
  <c r="F33" i="5"/>
  <c r="F35" i="4"/>
  <c r="B36"/>
  <c r="D34" i="5"/>
  <c r="B35"/>
  <c r="E20" i="12" l="1"/>
  <c r="H20" s="1"/>
  <c r="K20"/>
  <c r="B37"/>
  <c r="I36"/>
  <c r="C36"/>
  <c r="D20" i="6"/>
  <c r="F20" s="1"/>
  <c r="I36"/>
  <c r="E29" i="4"/>
  <c r="D29" s="1"/>
  <c r="G29" s="1"/>
  <c r="C30" s="1"/>
  <c r="E34" i="5"/>
  <c r="F34" s="1"/>
  <c r="G34"/>
  <c r="C35" s="1"/>
  <c r="E35" s="1"/>
  <c r="B39" i="6"/>
  <c r="D35" i="5"/>
  <c r="B36"/>
  <c r="F36" i="4"/>
  <c r="B37"/>
  <c r="G20" i="6"/>
  <c r="D21" i="12" l="1"/>
  <c r="L20"/>
  <c r="B38"/>
  <c r="I37"/>
  <c r="C37"/>
  <c r="I37" i="6"/>
  <c r="E30" i="4"/>
  <c r="D30" s="1"/>
  <c r="G30" s="1"/>
  <c r="C31" s="1"/>
  <c r="B40" i="6"/>
  <c r="E20"/>
  <c r="H20" s="1"/>
  <c r="C21" s="1"/>
  <c r="G35" i="5"/>
  <c r="C36" s="1"/>
  <c r="E36" s="1"/>
  <c r="F35"/>
  <c r="F37" i="4"/>
  <c r="B38"/>
  <c r="D36" i="5"/>
  <c r="B37"/>
  <c r="F21" i="12" l="1"/>
  <c r="G21"/>
  <c r="B39"/>
  <c r="I38"/>
  <c r="C38"/>
  <c r="G36" i="5"/>
  <c r="C37" s="1"/>
  <c r="E37" s="1"/>
  <c r="I38" i="6"/>
  <c r="E31" i="4"/>
  <c r="D31" s="1"/>
  <c r="G31" s="1"/>
  <c r="C32" s="1"/>
  <c r="D37" i="5"/>
  <c r="B38"/>
  <c r="F38" i="4"/>
  <c r="B39"/>
  <c r="D21" i="6"/>
  <c r="B41"/>
  <c r="F36" i="5"/>
  <c r="E21" i="12" l="1"/>
  <c r="H21" s="1"/>
  <c r="K21"/>
  <c r="B40"/>
  <c r="I39"/>
  <c r="C39"/>
  <c r="I39" i="6"/>
  <c r="E32" i="4"/>
  <c r="D32" s="1"/>
  <c r="G32" s="1"/>
  <c r="C33" s="1"/>
  <c r="F39"/>
  <c r="B40"/>
  <c r="D38" i="5"/>
  <c r="B39"/>
  <c r="B42" i="6"/>
  <c r="F21"/>
  <c r="G21"/>
  <c r="G37" i="5"/>
  <c r="C38" s="1"/>
  <c r="F37"/>
  <c r="D22" i="12" l="1"/>
  <c r="L21"/>
  <c r="B41"/>
  <c r="I40"/>
  <c r="C40"/>
  <c r="I40" i="6"/>
  <c r="E33" i="4"/>
  <c r="D33" s="1"/>
  <c r="G33" s="1"/>
  <c r="C34" s="1"/>
  <c r="E38" i="5"/>
  <c r="G38"/>
  <c r="B43" i="6"/>
  <c r="D39" i="5"/>
  <c r="C39"/>
  <c r="E39" s="1"/>
  <c r="B40"/>
  <c r="F40" i="4"/>
  <c r="B41"/>
  <c r="E21" i="6"/>
  <c r="H21" s="1"/>
  <c r="C22" s="1"/>
  <c r="F38" i="5"/>
  <c r="F22" i="12" l="1"/>
  <c r="G22"/>
  <c r="B42"/>
  <c r="I41"/>
  <c r="C41"/>
  <c r="G39" i="5"/>
  <c r="I41" i="6"/>
  <c r="E34" i="4"/>
  <c r="D34" s="1"/>
  <c r="G34" s="1"/>
  <c r="C35" s="1"/>
  <c r="F41"/>
  <c r="B42"/>
  <c r="D40" i="5"/>
  <c r="C40"/>
  <c r="E40" s="1"/>
  <c r="B41"/>
  <c r="B44" i="6"/>
  <c r="D22"/>
  <c r="F39" i="5"/>
  <c r="E22" i="12" l="1"/>
  <c r="H22" s="1"/>
  <c r="K22"/>
  <c r="B43"/>
  <c r="I42"/>
  <c r="C42"/>
  <c r="I42" i="6"/>
  <c r="E35" i="4"/>
  <c r="D35" s="1"/>
  <c r="G35" s="1"/>
  <c r="C36" s="1"/>
  <c r="D41" i="5"/>
  <c r="B42"/>
  <c r="F42" i="4"/>
  <c r="B43"/>
  <c r="G22" i="6"/>
  <c r="F22"/>
  <c r="B45"/>
  <c r="G40" i="5"/>
  <c r="C41" s="1"/>
  <c r="F40"/>
  <c r="D23" i="12" l="1"/>
  <c r="L22"/>
  <c r="B44"/>
  <c r="I43"/>
  <c r="C43"/>
  <c r="E22" i="6"/>
  <c r="H22" s="1"/>
  <c r="C23" s="1"/>
  <c r="I43"/>
  <c r="E41" i="5"/>
  <c r="G41"/>
  <c r="C42" s="1"/>
  <c r="E42" s="1"/>
  <c r="E36" i="4"/>
  <c r="D36" s="1"/>
  <c r="G36" s="1"/>
  <c r="C37" s="1"/>
  <c r="F43"/>
  <c r="B44"/>
  <c r="D42" i="5"/>
  <c r="B43"/>
  <c r="B46" i="6"/>
  <c r="F41" i="5"/>
  <c r="F23" i="12" l="1"/>
  <c r="G23"/>
  <c r="B45"/>
  <c r="I44"/>
  <c r="C44"/>
  <c r="D23" i="6"/>
  <c r="F23" s="1"/>
  <c r="I44"/>
  <c r="E37" i="4"/>
  <c r="D37" s="1"/>
  <c r="G37" s="1"/>
  <c r="C38" s="1"/>
  <c r="G42" i="5"/>
  <c r="F42"/>
  <c r="B47" i="6"/>
  <c r="D43" i="5"/>
  <c r="C43"/>
  <c r="E43" s="1"/>
  <c r="B44"/>
  <c r="F44" i="4"/>
  <c r="B45"/>
  <c r="E23" i="12" l="1"/>
  <c r="H23" s="1"/>
  <c r="K23"/>
  <c r="G43" i="5"/>
  <c r="B46" i="12"/>
  <c r="I45"/>
  <c r="C45"/>
  <c r="G23" i="6"/>
  <c r="E23" s="1"/>
  <c r="H23" s="1"/>
  <c r="I45"/>
  <c r="E38" i="4"/>
  <c r="D38" s="1"/>
  <c r="G38" s="1"/>
  <c r="C39" s="1"/>
  <c r="B48" i="6"/>
  <c r="F43" i="5"/>
  <c r="F45" i="4"/>
  <c r="B46"/>
  <c r="D44" i="5"/>
  <c r="C44"/>
  <c r="E44" s="1"/>
  <c r="B45"/>
  <c r="D24" i="12" l="1"/>
  <c r="L23"/>
  <c r="B47"/>
  <c r="I46"/>
  <c r="C46"/>
  <c r="C24" i="6"/>
  <c r="D24"/>
  <c r="G24" s="1"/>
  <c r="G44" i="5"/>
  <c r="C45" s="1"/>
  <c r="E45" s="1"/>
  <c r="I46" i="6"/>
  <c r="E39" i="4"/>
  <c r="D39" s="1"/>
  <c r="G39" s="1"/>
  <c r="C40" s="1"/>
  <c r="D45" i="5"/>
  <c r="B46"/>
  <c r="F46" i="4"/>
  <c r="B47"/>
  <c r="B49" i="6"/>
  <c r="F24"/>
  <c r="F44" i="5"/>
  <c r="F24" i="12" l="1"/>
  <c r="G24"/>
  <c r="B48"/>
  <c r="I47"/>
  <c r="C47"/>
  <c r="I47" i="6"/>
  <c r="E40" i="4"/>
  <c r="D40" s="1"/>
  <c r="G40" s="1"/>
  <c r="C41" s="1"/>
  <c r="B50" i="6"/>
  <c r="E24"/>
  <c r="H24" s="1"/>
  <c r="C25" s="1"/>
  <c r="G45" i="5"/>
  <c r="C46" s="1"/>
  <c r="E46" s="1"/>
  <c r="F45"/>
  <c r="F47" i="4"/>
  <c r="B48"/>
  <c r="D46" i="5"/>
  <c r="B47"/>
  <c r="E24" i="12" l="1"/>
  <c r="H24" s="1"/>
  <c r="K24"/>
  <c r="B49"/>
  <c r="I48"/>
  <c r="C48"/>
  <c r="G46" i="5"/>
  <c r="C47" s="1"/>
  <c r="E47" s="1"/>
  <c r="I48" i="6"/>
  <c r="E41" i="4"/>
  <c r="D41" s="1"/>
  <c r="G41" s="1"/>
  <c r="C42" s="1"/>
  <c r="D47" i="5"/>
  <c r="B48"/>
  <c r="F48" i="4"/>
  <c r="B49"/>
  <c r="D25" i="6"/>
  <c r="B51"/>
  <c r="F46" i="5"/>
  <c r="D25" i="12" l="1"/>
  <c r="L24"/>
  <c r="B50"/>
  <c r="I49"/>
  <c r="C49"/>
  <c r="I49" i="6"/>
  <c r="E42" i="4"/>
  <c r="D42" s="1"/>
  <c r="G42" s="1"/>
  <c r="C43" s="1"/>
  <c r="B52" i="6"/>
  <c r="G47" i="5"/>
  <c r="F47"/>
  <c r="F25" i="6"/>
  <c r="G25"/>
  <c r="F49" i="4"/>
  <c r="B50"/>
  <c r="D48" i="5"/>
  <c r="C48"/>
  <c r="E48" s="1"/>
  <c r="B49"/>
  <c r="F25" i="12" l="1"/>
  <c r="G25"/>
  <c r="B51"/>
  <c r="I50"/>
  <c r="C50"/>
  <c r="G48" i="5"/>
  <c r="I50" i="6"/>
  <c r="E43" i="4"/>
  <c r="D43" s="1"/>
  <c r="G43" s="1"/>
  <c r="C44" s="1"/>
  <c r="D49" i="5"/>
  <c r="C49"/>
  <c r="E49" s="1"/>
  <c r="B50"/>
  <c r="F50" i="4"/>
  <c r="B51"/>
  <c r="E25" i="6"/>
  <c r="H25" s="1"/>
  <c r="C26" s="1"/>
  <c r="B53"/>
  <c r="F48" i="5"/>
  <c r="E25" i="12" l="1"/>
  <c r="H25" s="1"/>
  <c r="K25"/>
  <c r="B52"/>
  <c r="I51"/>
  <c r="C51"/>
  <c r="I51" i="6"/>
  <c r="E44" i="4"/>
  <c r="D44" s="1"/>
  <c r="G44" s="1"/>
  <c r="C45" s="1"/>
  <c r="D26" i="6"/>
  <c r="F51" i="4"/>
  <c r="B52"/>
  <c r="D50" i="5"/>
  <c r="B51"/>
  <c r="B54" i="6"/>
  <c r="G49" i="5"/>
  <c r="C50" s="1"/>
  <c r="F49"/>
  <c r="D26" i="12" l="1"/>
  <c r="L25"/>
  <c r="B53"/>
  <c r="I52"/>
  <c r="C52"/>
  <c r="I52" i="6"/>
  <c r="E45" i="4"/>
  <c r="D45" s="1"/>
  <c r="G45" s="1"/>
  <c r="C46" s="1"/>
  <c r="E50" i="5"/>
  <c r="G50"/>
  <c r="G26" i="6"/>
  <c r="F26"/>
  <c r="F50" i="5"/>
  <c r="B55" i="6"/>
  <c r="D51" i="5"/>
  <c r="C51"/>
  <c r="E51" s="1"/>
  <c r="B52"/>
  <c r="F52" i="4"/>
  <c r="B53"/>
  <c r="F26" i="12" l="1"/>
  <c r="G26"/>
  <c r="G51" i="5"/>
  <c r="B54" i="12"/>
  <c r="I53"/>
  <c r="C53"/>
  <c r="E26" i="6"/>
  <c r="H26" s="1"/>
  <c r="C27" s="1"/>
  <c r="F51" i="5"/>
  <c r="I53" i="6"/>
  <c r="E46" i="4"/>
  <c r="D46" s="1"/>
  <c r="G46" s="1"/>
  <c r="C47" s="1"/>
  <c r="D27" i="6"/>
  <c r="F53" i="4"/>
  <c r="B54"/>
  <c r="D52" i="5"/>
  <c r="C52"/>
  <c r="E52" s="1"/>
  <c r="B53"/>
  <c r="B56" i="6"/>
  <c r="E26" i="12" l="1"/>
  <c r="H26" s="1"/>
  <c r="K26"/>
  <c r="B55"/>
  <c r="I54"/>
  <c r="C54"/>
  <c r="G52" i="5"/>
  <c r="I54" i="6"/>
  <c r="G27"/>
  <c r="F27"/>
  <c r="E47" i="4"/>
  <c r="D47" s="1"/>
  <c r="G47" s="1"/>
  <c r="C48" s="1"/>
  <c r="F52" i="5"/>
  <c r="B57" i="6"/>
  <c r="D53" i="5"/>
  <c r="C53"/>
  <c r="E53" s="1"/>
  <c r="B54"/>
  <c r="F54" i="4"/>
  <c r="B55"/>
  <c r="D27" i="12" l="1"/>
  <c r="L26"/>
  <c r="B56"/>
  <c r="I55"/>
  <c r="C55"/>
  <c r="E27" i="6"/>
  <c r="H27" s="1"/>
  <c r="C28" s="1"/>
  <c r="I55"/>
  <c r="D28"/>
  <c r="F55" i="4"/>
  <c r="B56"/>
  <c r="D54" i="5"/>
  <c r="B55"/>
  <c r="G53"/>
  <c r="C54" s="1"/>
  <c r="F53"/>
  <c r="B58" i="6"/>
  <c r="E48" i="4"/>
  <c r="D48" s="1"/>
  <c r="G48" s="1"/>
  <c r="C49" s="1"/>
  <c r="F27" i="12" l="1"/>
  <c r="G27"/>
  <c r="B57"/>
  <c r="I56"/>
  <c r="C56"/>
  <c r="I56" i="6"/>
  <c r="E54" i="5"/>
  <c r="F54" s="1"/>
  <c r="G54"/>
  <c r="E49" i="4"/>
  <c r="D49" s="1"/>
  <c r="G49" s="1"/>
  <c r="C50" s="1"/>
  <c r="G28" i="6"/>
  <c r="F28"/>
  <c r="B59"/>
  <c r="D55" i="5"/>
  <c r="C55"/>
  <c r="E55" s="1"/>
  <c r="B56"/>
  <c r="F56" i="4"/>
  <c r="B57"/>
  <c r="E27" i="12" l="1"/>
  <c r="H27" s="1"/>
  <c r="K27"/>
  <c r="B58"/>
  <c r="I57"/>
  <c r="C57"/>
  <c r="G55" i="5"/>
  <c r="E28" i="6"/>
  <c r="H28" s="1"/>
  <c r="C29" s="1"/>
  <c r="I57"/>
  <c r="E50" i="4"/>
  <c r="D50" s="1"/>
  <c r="G50" s="1"/>
  <c r="C51" s="1"/>
  <c r="F57"/>
  <c r="B58"/>
  <c r="D56" i="5"/>
  <c r="C56"/>
  <c r="E56" s="1"/>
  <c r="B57"/>
  <c r="B60" i="6"/>
  <c r="F55" i="5"/>
  <c r="D28" i="12" l="1"/>
  <c r="L27"/>
  <c r="B59"/>
  <c r="I58"/>
  <c r="C58"/>
  <c r="D29" i="6"/>
  <c r="G29" s="1"/>
  <c r="G56" i="5"/>
  <c r="C57" s="1"/>
  <c r="E57" s="1"/>
  <c r="I58" i="6"/>
  <c r="E51" i="4"/>
  <c r="D51" s="1"/>
  <c r="G51" s="1"/>
  <c r="C52" s="1"/>
  <c r="F29" i="6"/>
  <c r="F56" i="5"/>
  <c r="B61" i="6"/>
  <c r="D57" i="5"/>
  <c r="B58"/>
  <c r="F58" i="4"/>
  <c r="B59"/>
  <c r="F28" i="12" l="1"/>
  <c r="G28"/>
  <c r="B60"/>
  <c r="I59"/>
  <c r="C59"/>
  <c r="E29" i="6"/>
  <c r="H29" s="1"/>
  <c r="C30" s="1"/>
  <c r="I59"/>
  <c r="D30"/>
  <c r="E52" i="4"/>
  <c r="D52" s="1"/>
  <c r="G52" s="1"/>
  <c r="C53" s="1"/>
  <c r="F59"/>
  <c r="B60"/>
  <c r="B62" i="6"/>
  <c r="D58" i="5"/>
  <c r="B59"/>
  <c r="G57"/>
  <c r="C58" s="1"/>
  <c r="F57"/>
  <c r="E28" i="12" l="1"/>
  <c r="H28" s="1"/>
  <c r="K28"/>
  <c r="B61"/>
  <c r="I60"/>
  <c r="C60"/>
  <c r="I60" i="6"/>
  <c r="E58" i="5"/>
  <c r="G58"/>
  <c r="C59" s="1"/>
  <c r="E59" s="1"/>
  <c r="E53" i="4"/>
  <c r="D53" s="1"/>
  <c r="G53" s="1"/>
  <c r="C54" s="1"/>
  <c r="D59" i="5"/>
  <c r="B60"/>
  <c r="F60" i="4"/>
  <c r="B61"/>
  <c r="G30" i="6"/>
  <c r="F30"/>
  <c r="B63"/>
  <c r="F58" i="5"/>
  <c r="D29" i="12" l="1"/>
  <c r="L28"/>
  <c r="B62"/>
  <c r="I61"/>
  <c r="C61"/>
  <c r="G59" i="5"/>
  <c r="E30" i="6"/>
  <c r="H30" s="1"/>
  <c r="C31" s="1"/>
  <c r="I61"/>
  <c r="E54" i="4"/>
  <c r="D54" s="1"/>
  <c r="G54" s="1"/>
  <c r="C55" s="1"/>
  <c r="F59" i="5"/>
  <c r="B64" i="6"/>
  <c r="F61" i="4"/>
  <c r="B62"/>
  <c r="D60" i="5"/>
  <c r="C60"/>
  <c r="E60" s="1"/>
  <c r="B61"/>
  <c r="F29" i="12" l="1"/>
  <c r="G29"/>
  <c r="B63"/>
  <c r="I62"/>
  <c r="C62"/>
  <c r="D31" i="6"/>
  <c r="G31" s="1"/>
  <c r="G60" i="5"/>
  <c r="I62" i="6"/>
  <c r="E55" i="4"/>
  <c r="D55" s="1"/>
  <c r="G55"/>
  <c r="C56" s="1"/>
  <c r="D61" i="5"/>
  <c r="C61"/>
  <c r="E61" s="1"/>
  <c r="B62"/>
  <c r="F62" i="4"/>
  <c r="B63"/>
  <c r="F60" i="5"/>
  <c r="B65" i="6"/>
  <c r="E29" i="12" l="1"/>
  <c r="H29" s="1"/>
  <c r="K29"/>
  <c r="B64"/>
  <c r="I63"/>
  <c r="C63"/>
  <c r="F31" i="6"/>
  <c r="G61" i="5"/>
  <c r="E31" i="6"/>
  <c r="H31" s="1"/>
  <c r="C32" s="1"/>
  <c r="I63"/>
  <c r="D32"/>
  <c r="B66"/>
  <c r="F61" i="5"/>
  <c r="F63" i="4"/>
  <c r="B64"/>
  <c r="D62" i="5"/>
  <c r="C62"/>
  <c r="E62" s="1"/>
  <c r="B63"/>
  <c r="E56" i="4"/>
  <c r="D56" s="1"/>
  <c r="G56" s="1"/>
  <c r="C57" s="1"/>
  <c r="D30" i="12" l="1"/>
  <c r="L29"/>
  <c r="B65"/>
  <c r="I64"/>
  <c r="C64"/>
  <c r="G62" i="5"/>
  <c r="I64" i="6"/>
  <c r="E57" i="4"/>
  <c r="D57" s="1"/>
  <c r="G57" s="1"/>
  <c r="C58" s="1"/>
  <c r="D63" i="5"/>
  <c r="C63"/>
  <c r="E63" s="1"/>
  <c r="B64"/>
  <c r="G63"/>
  <c r="F64" i="4"/>
  <c r="B65"/>
  <c r="B67" i="6"/>
  <c r="G32"/>
  <c r="F32"/>
  <c r="F62" i="5"/>
  <c r="F30" i="12" l="1"/>
  <c r="G30"/>
  <c r="B66"/>
  <c r="I65"/>
  <c r="C65"/>
  <c r="I65" i="6"/>
  <c r="E32"/>
  <c r="H32" s="1"/>
  <c r="E58" i="4"/>
  <c r="D58" s="1"/>
  <c r="G58" s="1"/>
  <c r="C59" s="1"/>
  <c r="B68" i="6"/>
  <c r="F63" i="5"/>
  <c r="F65" i="4"/>
  <c r="B66"/>
  <c r="D64" i="5"/>
  <c r="C64"/>
  <c r="E64" s="1"/>
  <c r="B65"/>
  <c r="E30" i="12" l="1"/>
  <c r="H30" s="1"/>
  <c r="K30"/>
  <c r="B67"/>
  <c r="I66"/>
  <c r="C66"/>
  <c r="G64" i="5"/>
  <c r="D33" i="6"/>
  <c r="F33" s="1"/>
  <c r="C33"/>
  <c r="I66"/>
  <c r="E59" i="4"/>
  <c r="D59" s="1"/>
  <c r="G59" s="1"/>
  <c r="C60" s="1"/>
  <c r="D65" i="5"/>
  <c r="C65"/>
  <c r="E65" s="1"/>
  <c r="B66"/>
  <c r="F66" i="4"/>
  <c r="B67"/>
  <c r="B69" i="6"/>
  <c r="F64" i="5"/>
  <c r="D31" i="12" l="1"/>
  <c r="L30"/>
  <c r="B68"/>
  <c r="I67"/>
  <c r="C67"/>
  <c r="G33" i="6"/>
  <c r="E33" s="1"/>
  <c r="H33" s="1"/>
  <c r="C34" s="1"/>
  <c r="I67"/>
  <c r="E60" i="4"/>
  <c r="D60" s="1"/>
  <c r="G60" s="1"/>
  <c r="C61" s="1"/>
  <c r="F67"/>
  <c r="B68"/>
  <c r="D66" i="5"/>
  <c r="B67"/>
  <c r="B70" i="6"/>
  <c r="G65" i="5"/>
  <c r="C66" s="1"/>
  <c r="F65"/>
  <c r="F31" i="12" l="1"/>
  <c r="G31"/>
  <c r="B69"/>
  <c r="I68"/>
  <c r="C68"/>
  <c r="D34" i="6"/>
  <c r="I68"/>
  <c r="E61" i="4"/>
  <c r="D61" s="1"/>
  <c r="G61" s="1"/>
  <c r="C62" s="1"/>
  <c r="E66" i="5"/>
  <c r="G66"/>
  <c r="G34" i="6"/>
  <c r="F34"/>
  <c r="F66" i="5"/>
  <c r="B71" i="6"/>
  <c r="D67" i="5"/>
  <c r="C67"/>
  <c r="E67" s="1"/>
  <c r="B68"/>
  <c r="F68" i="4"/>
  <c r="B69"/>
  <c r="E31" i="12" l="1"/>
  <c r="H31" s="1"/>
  <c r="K31"/>
  <c r="B70"/>
  <c r="I69"/>
  <c r="C69"/>
  <c r="I69" i="6"/>
  <c r="E34"/>
  <c r="H34" s="1"/>
  <c r="C35" s="1"/>
  <c r="E62" i="4"/>
  <c r="D62" s="1"/>
  <c r="G62" s="1"/>
  <c r="C63" s="1"/>
  <c r="G67" i="5"/>
  <c r="F67"/>
  <c r="F69" i="4"/>
  <c r="B70"/>
  <c r="D68" i="5"/>
  <c r="C68"/>
  <c r="E68" s="1"/>
  <c r="B69"/>
  <c r="B72" i="6"/>
  <c r="D32" i="12" l="1"/>
  <c r="L31"/>
  <c r="B71"/>
  <c r="I70"/>
  <c r="C70"/>
  <c r="D35" i="6"/>
  <c r="F35" s="1"/>
  <c r="G68" i="5"/>
  <c r="I70" i="6"/>
  <c r="E63" i="4"/>
  <c r="D63" s="1"/>
  <c r="G63" s="1"/>
  <c r="C64" s="1"/>
  <c r="B73" i="6"/>
  <c r="F68" i="5"/>
  <c r="D69"/>
  <c r="B70"/>
  <c r="C69"/>
  <c r="G69" s="1"/>
  <c r="F70" i="4"/>
  <c r="B71"/>
  <c r="F32" i="12" l="1"/>
  <c r="G32"/>
  <c r="B72"/>
  <c r="I71"/>
  <c r="C71"/>
  <c r="G35" i="6"/>
  <c r="E35" s="1"/>
  <c r="H35" s="1"/>
  <c r="C36" s="1"/>
  <c r="E69" i="5"/>
  <c r="F69" s="1"/>
  <c r="I71" i="6"/>
  <c r="E64" i="4"/>
  <c r="D64" s="1"/>
  <c r="G64" s="1"/>
  <c r="C65" s="1"/>
  <c r="F71"/>
  <c r="B72"/>
  <c r="D70" i="5"/>
  <c r="B71"/>
  <c r="C70"/>
  <c r="E70" s="1"/>
  <c r="B74" i="6"/>
  <c r="E32" i="12" l="1"/>
  <c r="H32" s="1"/>
  <c r="K32"/>
  <c r="B73"/>
  <c r="I72"/>
  <c r="C72"/>
  <c r="G70" i="5"/>
  <c r="F70"/>
  <c r="I72" i="6"/>
  <c r="E65" i="4"/>
  <c r="D65" s="1"/>
  <c r="G65" s="1"/>
  <c r="C66" s="1"/>
  <c r="B75" i="6"/>
  <c r="D36"/>
  <c r="D71" i="5"/>
  <c r="B72"/>
  <c r="C71"/>
  <c r="G71" s="1"/>
  <c r="F72" i="4"/>
  <c r="B73"/>
  <c r="D33" i="12" l="1"/>
  <c r="L32"/>
  <c r="B74"/>
  <c r="I73"/>
  <c r="C73"/>
  <c r="E71" i="5"/>
  <c r="F71" s="1"/>
  <c r="I73" i="6"/>
  <c r="E66" i="4"/>
  <c r="D66" s="1"/>
  <c r="G66" s="1"/>
  <c r="C67" s="1"/>
  <c r="G36" i="6"/>
  <c r="F36"/>
  <c r="B76"/>
  <c r="F73" i="4"/>
  <c r="B74"/>
  <c r="D72" i="5"/>
  <c r="B73"/>
  <c r="C72"/>
  <c r="E72" s="1"/>
  <c r="F33" i="12" l="1"/>
  <c r="G33"/>
  <c r="B75"/>
  <c r="I74"/>
  <c r="C74"/>
  <c r="G72" i="5"/>
  <c r="C73" s="1"/>
  <c r="E73" s="1"/>
  <c r="F72"/>
  <c r="I74" i="6"/>
  <c r="E36"/>
  <c r="H36" s="1"/>
  <c r="C37" s="1"/>
  <c r="E67" i="4"/>
  <c r="D67" s="1"/>
  <c r="G67" s="1"/>
  <c r="C68" s="1"/>
  <c r="D73" i="5"/>
  <c r="B74"/>
  <c r="F74" i="4"/>
  <c r="B75"/>
  <c r="B77" i="6"/>
  <c r="E33" i="12" l="1"/>
  <c r="H33" s="1"/>
  <c r="K33"/>
  <c r="B76"/>
  <c r="I75"/>
  <c r="C75"/>
  <c r="D37" i="6"/>
  <c r="F37" s="1"/>
  <c r="G73" i="5"/>
  <c r="F73"/>
  <c r="I75" i="6"/>
  <c r="E68" i="4"/>
  <c r="D68" s="1"/>
  <c r="G68" s="1"/>
  <c r="C69" s="1"/>
  <c r="B78" i="6"/>
  <c r="F75" i="4"/>
  <c r="B76"/>
  <c r="D74" i="5"/>
  <c r="B75"/>
  <c r="C74"/>
  <c r="E74" s="1"/>
  <c r="D34" i="12" l="1"/>
  <c r="L33"/>
  <c r="E69" i="4"/>
  <c r="D69" s="1"/>
  <c r="G69" s="1"/>
  <c r="C70" s="1"/>
  <c r="B77" i="12"/>
  <c r="I76"/>
  <c r="C76"/>
  <c r="G37" i="6"/>
  <c r="G74" i="5"/>
  <c r="F74"/>
  <c r="I76" i="6"/>
  <c r="D75" i="5"/>
  <c r="B76"/>
  <c r="C75"/>
  <c r="G75" s="1"/>
  <c r="F76" i="4"/>
  <c r="B77"/>
  <c r="B79" i="6"/>
  <c r="E37"/>
  <c r="H37" s="1"/>
  <c r="C38" s="1"/>
  <c r="F34" i="12" l="1"/>
  <c r="G34"/>
  <c r="E70" i="4"/>
  <c r="D70" s="1"/>
  <c r="G70" s="1"/>
  <c r="C71" s="1"/>
  <c r="B78" i="12"/>
  <c r="I77"/>
  <c r="C77"/>
  <c r="E75" i="5"/>
  <c r="F75" s="1"/>
  <c r="I77" i="6"/>
  <c r="D38"/>
  <c r="B80"/>
  <c r="F77" i="4"/>
  <c r="B78"/>
  <c r="D76" i="5"/>
  <c r="B77"/>
  <c r="C76"/>
  <c r="E76" s="1"/>
  <c r="E34" i="12" l="1"/>
  <c r="H34" s="1"/>
  <c r="K34"/>
  <c r="E71" i="4"/>
  <c r="D71" s="1"/>
  <c r="G71" s="1"/>
  <c r="C72" s="1"/>
  <c r="B79" i="12"/>
  <c r="I78"/>
  <c r="C78"/>
  <c r="G76" i="5"/>
  <c r="F76"/>
  <c r="I78" i="6"/>
  <c r="G38"/>
  <c r="F38"/>
  <c r="D77" i="5"/>
  <c r="B78"/>
  <c r="C77"/>
  <c r="E77" s="1"/>
  <c r="F78" i="4"/>
  <c r="B79"/>
  <c r="B81" i="6"/>
  <c r="D35" i="12" l="1"/>
  <c r="L34"/>
  <c r="E72" i="4"/>
  <c r="D72" s="1"/>
  <c r="G72" s="1"/>
  <c r="C73" s="1"/>
  <c r="B80" i="12"/>
  <c r="I79"/>
  <c r="C79"/>
  <c r="G77" i="5"/>
  <c r="F77"/>
  <c r="E38" i="6"/>
  <c r="H38" s="1"/>
  <c r="C39" s="1"/>
  <c r="I79"/>
  <c r="D39"/>
  <c r="B82"/>
  <c r="F79" i="4"/>
  <c r="B80"/>
  <c r="D78" i="5"/>
  <c r="B79"/>
  <c r="C78"/>
  <c r="E78" s="1"/>
  <c r="F35" i="12" l="1"/>
  <c r="G35"/>
  <c r="E73" i="4"/>
  <c r="D73" s="1"/>
  <c r="G73" s="1"/>
  <c r="C74" s="1"/>
  <c r="B81" i="12"/>
  <c r="I80"/>
  <c r="C80"/>
  <c r="G78" i="5"/>
  <c r="F78"/>
  <c r="I80" i="6"/>
  <c r="G39"/>
  <c r="F39"/>
  <c r="D79" i="5"/>
  <c r="B80"/>
  <c r="C79"/>
  <c r="G79" s="1"/>
  <c r="E79"/>
  <c r="F80" i="4"/>
  <c r="B81"/>
  <c r="B83" i="6"/>
  <c r="E35" i="12" l="1"/>
  <c r="H35" s="1"/>
  <c r="K35"/>
  <c r="E74" i="4"/>
  <c r="D74" s="1"/>
  <c r="G74" s="1"/>
  <c r="C75" s="1"/>
  <c r="B82" i="12"/>
  <c r="I81"/>
  <c r="C81"/>
  <c r="F79" i="5"/>
  <c r="I81" i="6"/>
  <c r="E39"/>
  <c r="H39" s="1"/>
  <c r="B84"/>
  <c r="F81" i="4"/>
  <c r="B82"/>
  <c r="D80" i="5"/>
  <c r="B81"/>
  <c r="C80"/>
  <c r="E80" s="1"/>
  <c r="D36" i="12" l="1"/>
  <c r="L35"/>
  <c r="E75" i="4"/>
  <c r="D75" s="1"/>
  <c r="G75" s="1"/>
  <c r="C76" s="1"/>
  <c r="B83" i="12"/>
  <c r="I82"/>
  <c r="C82"/>
  <c r="G80" i="5"/>
  <c r="F80"/>
  <c r="D40" i="6"/>
  <c r="F40" s="1"/>
  <c r="C40"/>
  <c r="I82"/>
  <c r="D81" i="5"/>
  <c r="B82"/>
  <c r="C81"/>
  <c r="G81"/>
  <c r="E81"/>
  <c r="F82" i="4"/>
  <c r="B83"/>
  <c r="B85" i="6"/>
  <c r="F36" i="12" l="1"/>
  <c r="G36"/>
  <c r="E76" i="4"/>
  <c r="D76" s="1"/>
  <c r="G76" s="1"/>
  <c r="C77" s="1"/>
  <c r="B84" i="12"/>
  <c r="I83"/>
  <c r="C83"/>
  <c r="F81" i="5"/>
  <c r="G40" i="6"/>
  <c r="I83"/>
  <c r="E40"/>
  <c r="H40" s="1"/>
  <c r="B86"/>
  <c r="F83" i="4"/>
  <c r="B84"/>
  <c r="D82" i="5"/>
  <c r="B83"/>
  <c r="C82"/>
  <c r="E82" s="1"/>
  <c r="E36" i="12" l="1"/>
  <c r="H36" s="1"/>
  <c r="K36"/>
  <c r="E77" i="4"/>
  <c r="D77" s="1"/>
  <c r="G77" s="1"/>
  <c r="C78" s="1"/>
  <c r="B85" i="12"/>
  <c r="I84"/>
  <c r="C84"/>
  <c r="G82" i="5"/>
  <c r="F82"/>
  <c r="D41" i="6"/>
  <c r="F41" s="1"/>
  <c r="C41"/>
  <c r="I84"/>
  <c r="D83" i="5"/>
  <c r="B84"/>
  <c r="C83"/>
  <c r="G83" s="1"/>
  <c r="F84" i="4"/>
  <c r="B85"/>
  <c r="B87" i="6"/>
  <c r="D37" i="12" l="1"/>
  <c r="L36"/>
  <c r="E78" i="4"/>
  <c r="D78" s="1"/>
  <c r="G78" s="1"/>
  <c r="C79" s="1"/>
  <c r="B86" i="12"/>
  <c r="I85"/>
  <c r="C85"/>
  <c r="E83" i="5"/>
  <c r="F83" s="1"/>
  <c r="G41" i="6"/>
  <c r="E41" s="1"/>
  <c r="H41" s="1"/>
  <c r="I85"/>
  <c r="B88"/>
  <c r="F85" i="4"/>
  <c r="B86"/>
  <c r="D84" i="5"/>
  <c r="B85"/>
  <c r="C84"/>
  <c r="E84" s="1"/>
  <c r="F37" i="12" l="1"/>
  <c r="G37"/>
  <c r="E79" i="4"/>
  <c r="D79" s="1"/>
  <c r="G79" s="1"/>
  <c r="C80" s="1"/>
  <c r="B87" i="12"/>
  <c r="I86"/>
  <c r="C86"/>
  <c r="G84" i="5"/>
  <c r="F84"/>
  <c r="D42" i="6"/>
  <c r="G42" s="1"/>
  <c r="C42"/>
  <c r="I86"/>
  <c r="D85" i="5"/>
  <c r="B86"/>
  <c r="C85"/>
  <c r="G85"/>
  <c r="E85"/>
  <c r="F86" i="4"/>
  <c r="B87"/>
  <c r="B89" i="6"/>
  <c r="E37" i="12" l="1"/>
  <c r="H37" s="1"/>
  <c r="K37"/>
  <c r="E80" i="4"/>
  <c r="D80" s="1"/>
  <c r="G80" s="1"/>
  <c r="C81" s="1"/>
  <c r="B88" i="12"/>
  <c r="I87"/>
  <c r="C87"/>
  <c r="F42" i="6"/>
  <c r="F85" i="5"/>
  <c r="E42" i="6"/>
  <c r="H42" s="1"/>
  <c r="I87"/>
  <c r="B90"/>
  <c r="F87" i="4"/>
  <c r="B88"/>
  <c r="D86" i="5"/>
  <c r="B87"/>
  <c r="C86"/>
  <c r="E86" s="1"/>
  <c r="D38" i="12" l="1"/>
  <c r="L37"/>
  <c r="E81" i="4"/>
  <c r="D81" s="1"/>
  <c r="G81" s="1"/>
  <c r="C82" s="1"/>
  <c r="B89" i="12"/>
  <c r="I88"/>
  <c r="C88"/>
  <c r="G86" i="5"/>
  <c r="F86"/>
  <c r="D43" i="6"/>
  <c r="F43" s="1"/>
  <c r="C43"/>
  <c r="I88"/>
  <c r="D87" i="5"/>
  <c r="B88"/>
  <c r="C87"/>
  <c r="G87" s="1"/>
  <c r="F88" i="4"/>
  <c r="B89"/>
  <c r="B91" i="6"/>
  <c r="G43"/>
  <c r="F38" i="12" l="1"/>
  <c r="G38"/>
  <c r="E82" i="4"/>
  <c r="D82" s="1"/>
  <c r="G82" s="1"/>
  <c r="C83" s="1"/>
  <c r="B90" i="12"/>
  <c r="I89"/>
  <c r="C89"/>
  <c r="E87" i="5"/>
  <c r="F87" s="1"/>
  <c r="I89" i="6"/>
  <c r="E43"/>
  <c r="H43" s="1"/>
  <c r="C44" s="1"/>
  <c r="B92"/>
  <c r="F89" i="4"/>
  <c r="B90"/>
  <c r="D88" i="5"/>
  <c r="B89"/>
  <c r="C88"/>
  <c r="E88" s="1"/>
  <c r="E38" i="12" l="1"/>
  <c r="H38" s="1"/>
  <c r="K38"/>
  <c r="E83" i="4"/>
  <c r="D83" s="1"/>
  <c r="G83" s="1"/>
  <c r="C84" s="1"/>
  <c r="B91" i="12"/>
  <c r="I90"/>
  <c r="C90"/>
  <c r="G88" i="5"/>
  <c r="C89" s="1"/>
  <c r="E89" s="1"/>
  <c r="F88"/>
  <c r="I90" i="6"/>
  <c r="D89" i="5"/>
  <c r="B90"/>
  <c r="F90" i="4"/>
  <c r="B91"/>
  <c r="B93" i="6"/>
  <c r="D44"/>
  <c r="D39" i="12" l="1"/>
  <c r="L38"/>
  <c r="E84" i="4"/>
  <c r="D84" s="1"/>
  <c r="G84" s="1"/>
  <c r="C85" s="1"/>
  <c r="B92" i="12"/>
  <c r="I91"/>
  <c r="C91"/>
  <c r="G89" i="5"/>
  <c r="C90" s="1"/>
  <c r="F89"/>
  <c r="I91" i="6"/>
  <c r="B94"/>
  <c r="F91" i="4"/>
  <c r="B92"/>
  <c r="G44" i="6"/>
  <c r="F44"/>
  <c r="D90" i="5"/>
  <c r="B91"/>
  <c r="F39" i="12" l="1"/>
  <c r="G39"/>
  <c r="E85" i="4"/>
  <c r="D85" s="1"/>
  <c r="G85" s="1"/>
  <c r="C86" s="1"/>
  <c r="B93" i="12"/>
  <c r="I92"/>
  <c r="C92"/>
  <c r="G90" i="5"/>
  <c r="E90"/>
  <c r="F90" s="1"/>
  <c r="I92" i="6"/>
  <c r="D91" i="5"/>
  <c r="B92"/>
  <c r="C91"/>
  <c r="G91" s="1"/>
  <c r="E44" i="6"/>
  <c r="H44" s="1"/>
  <c r="C45" s="1"/>
  <c r="F92" i="4"/>
  <c r="B93"/>
  <c r="B95" i="6"/>
  <c r="E39" i="12" l="1"/>
  <c r="H39" s="1"/>
  <c r="K39"/>
  <c r="E86" i="4"/>
  <c r="D86" s="1"/>
  <c r="G86" s="1"/>
  <c r="C87" s="1"/>
  <c r="B94" i="12"/>
  <c r="I93"/>
  <c r="C93"/>
  <c r="E91" i="5"/>
  <c r="F91" s="1"/>
  <c r="I93" i="6"/>
  <c r="B96"/>
  <c r="F93" i="4"/>
  <c r="B94"/>
  <c r="D45" i="6"/>
  <c r="D92" i="5"/>
  <c r="B93"/>
  <c r="C92"/>
  <c r="E92" s="1"/>
  <c r="D40" i="12" l="1"/>
  <c r="L39"/>
  <c r="E87" i="4"/>
  <c r="D87" s="1"/>
  <c r="G87" s="1"/>
  <c r="C88" s="1"/>
  <c r="B95" i="12"/>
  <c r="I94"/>
  <c r="C94"/>
  <c r="G92" i="5"/>
  <c r="F92"/>
  <c r="I94" i="6"/>
  <c r="F45"/>
  <c r="G45"/>
  <c r="D93" i="5"/>
  <c r="B94"/>
  <c r="C93"/>
  <c r="G93" s="1"/>
  <c r="E93"/>
  <c r="F94" i="4"/>
  <c r="B95"/>
  <c r="B97" i="6"/>
  <c r="F40" i="12" l="1"/>
  <c r="G40"/>
  <c r="E88" i="4"/>
  <c r="D88" s="1"/>
  <c r="G88" s="1"/>
  <c r="C89" s="1"/>
  <c r="B96" i="12"/>
  <c r="I95"/>
  <c r="C95"/>
  <c r="F93" i="5"/>
  <c r="I95" i="6"/>
  <c r="E45"/>
  <c r="H45" s="1"/>
  <c r="C46" s="1"/>
  <c r="B98"/>
  <c r="F95" i="4"/>
  <c r="B96"/>
  <c r="D94" i="5"/>
  <c r="B95"/>
  <c r="C94"/>
  <c r="G94" s="1"/>
  <c r="E40" i="12" l="1"/>
  <c r="H40" s="1"/>
  <c r="K40"/>
  <c r="E89" i="4"/>
  <c r="D89" s="1"/>
  <c r="G89" s="1"/>
  <c r="C90" s="1"/>
  <c r="B97" i="12"/>
  <c r="I96"/>
  <c r="C96"/>
  <c r="E94" i="5"/>
  <c r="F94" s="1"/>
  <c r="I96" i="6"/>
  <c r="D95" i="5"/>
  <c r="B96"/>
  <c r="C95"/>
  <c r="G95" s="1"/>
  <c r="F96" i="4"/>
  <c r="B97"/>
  <c r="B99" i="6"/>
  <c r="D46"/>
  <c r="D41" i="12" l="1"/>
  <c r="L40"/>
  <c r="E90" i="4"/>
  <c r="D90" s="1"/>
  <c r="G90" s="1"/>
  <c r="C91" s="1"/>
  <c r="B98" i="12"/>
  <c r="I97"/>
  <c r="C97"/>
  <c r="E95" i="5"/>
  <c r="F95"/>
  <c r="I97" i="6"/>
  <c r="F46"/>
  <c r="G46"/>
  <c r="B100"/>
  <c r="F97" i="4"/>
  <c r="B98"/>
  <c r="D96" i="5"/>
  <c r="B97"/>
  <c r="C96"/>
  <c r="E96" s="1"/>
  <c r="F41" i="12" l="1"/>
  <c r="G41"/>
  <c r="E91" i="4"/>
  <c r="D91" s="1"/>
  <c r="G91" s="1"/>
  <c r="C92" s="1"/>
  <c r="B99" i="12"/>
  <c r="I98"/>
  <c r="C98"/>
  <c r="G96" i="5"/>
  <c r="F96"/>
  <c r="E46" i="6"/>
  <c r="H46" s="1"/>
  <c r="C47" s="1"/>
  <c r="I98"/>
  <c r="D97" i="5"/>
  <c r="B98"/>
  <c r="C97"/>
  <c r="E97" s="1"/>
  <c r="F98" i="4"/>
  <c r="B99"/>
  <c r="B101" i="6"/>
  <c r="E41" i="12" l="1"/>
  <c r="H41" s="1"/>
  <c r="K41"/>
  <c r="E92" i="4"/>
  <c r="D92" s="1"/>
  <c r="G92" s="1"/>
  <c r="C93" s="1"/>
  <c r="B100" i="12"/>
  <c r="I99"/>
  <c r="C99"/>
  <c r="G97" i="5"/>
  <c r="F97"/>
  <c r="D47" i="6"/>
  <c r="G47" s="1"/>
  <c r="I99"/>
  <c r="F99" i="4"/>
  <c r="B100"/>
  <c r="F47" i="6"/>
  <c r="B102"/>
  <c r="D98" i="5"/>
  <c r="B99"/>
  <c r="C98"/>
  <c r="G98" s="1"/>
  <c r="D42" i="12" l="1"/>
  <c r="L41"/>
  <c r="E93" i="4"/>
  <c r="D93" s="1"/>
  <c r="G93" s="1"/>
  <c r="C94" s="1"/>
  <c r="B101" i="12"/>
  <c r="I100"/>
  <c r="C100"/>
  <c r="E98" i="5"/>
  <c r="F98" s="1"/>
  <c r="I100" i="6"/>
  <c r="D99" i="5"/>
  <c r="B100"/>
  <c r="C99"/>
  <c r="G99" s="1"/>
  <c r="B103" i="6"/>
  <c r="E47"/>
  <c r="H47" s="1"/>
  <c r="C48" s="1"/>
  <c r="F100" i="4"/>
  <c r="B101"/>
  <c r="F42" i="12" l="1"/>
  <c r="G42"/>
  <c r="E94" i="4"/>
  <c r="D94" s="1"/>
  <c r="G94" s="1"/>
  <c r="C95" s="1"/>
  <c r="B102" i="12"/>
  <c r="I101"/>
  <c r="C101"/>
  <c r="E99" i="5"/>
  <c r="F99" s="1"/>
  <c r="I101" i="6"/>
  <c r="F101" i="4"/>
  <c r="B102"/>
  <c r="D48" i="6"/>
  <c r="B104"/>
  <c r="D100" i="5"/>
  <c r="B101"/>
  <c r="C100"/>
  <c r="E100" s="1"/>
  <c r="E42" i="12" l="1"/>
  <c r="H42" s="1"/>
  <c r="K42"/>
  <c r="E95" i="4"/>
  <c r="D95" s="1"/>
  <c r="G95" s="1"/>
  <c r="C96" s="1"/>
  <c r="B103" i="12"/>
  <c r="I102"/>
  <c r="C102"/>
  <c r="G100" i="5"/>
  <c r="F100"/>
  <c r="I102" i="6"/>
  <c r="D101" i="5"/>
  <c r="B102"/>
  <c r="C101"/>
  <c r="G101"/>
  <c r="E101"/>
  <c r="B105" i="6"/>
  <c r="G48"/>
  <c r="F48"/>
  <c r="F102" i="4"/>
  <c r="B103"/>
  <c r="D43" i="12" l="1"/>
  <c r="L42"/>
  <c r="E96" i="4"/>
  <c r="D96" s="1"/>
  <c r="G96" s="1"/>
  <c r="C97" s="1"/>
  <c r="B104" i="12"/>
  <c r="I103"/>
  <c r="C103"/>
  <c r="F101" i="5"/>
  <c r="I103" i="6"/>
  <c r="E48"/>
  <c r="H48" s="1"/>
  <c r="B106"/>
  <c r="D102" i="5"/>
  <c r="B103"/>
  <c r="C102"/>
  <c r="E102" s="1"/>
  <c r="F103" i="4"/>
  <c r="B104"/>
  <c r="F43" i="12" l="1"/>
  <c r="G43"/>
  <c r="E97" i="4"/>
  <c r="D97" s="1"/>
  <c r="G97" s="1"/>
  <c r="C98" s="1"/>
  <c r="B105" i="12"/>
  <c r="I104"/>
  <c r="C104"/>
  <c r="G102" i="5"/>
  <c r="F102"/>
  <c r="D49" i="6"/>
  <c r="F49" s="1"/>
  <c r="C49"/>
  <c r="I104"/>
  <c r="F104" i="4"/>
  <c r="B105"/>
  <c r="D103" i="5"/>
  <c r="B104"/>
  <c r="C103"/>
  <c r="G103" s="1"/>
  <c r="E103"/>
  <c r="B107" i="6"/>
  <c r="E43" i="12" l="1"/>
  <c r="H43" s="1"/>
  <c r="K43"/>
  <c r="E98" i="4"/>
  <c r="D98" s="1"/>
  <c r="G98" s="1"/>
  <c r="C99" s="1"/>
  <c r="B106" i="12"/>
  <c r="I105"/>
  <c r="C105"/>
  <c r="G49" i="6"/>
  <c r="F103" i="5"/>
  <c r="E49" i="6"/>
  <c r="H49" s="1"/>
  <c r="I105"/>
  <c r="B108"/>
  <c r="D104" i="5"/>
  <c r="B105"/>
  <c r="C104"/>
  <c r="E104" s="1"/>
  <c r="F105" i="4"/>
  <c r="B106"/>
  <c r="D44" i="12" l="1"/>
  <c r="L43"/>
  <c r="E99" i="4"/>
  <c r="D99" s="1"/>
  <c r="G99" s="1"/>
  <c r="C100" s="1"/>
  <c r="B107" i="12"/>
  <c r="I106"/>
  <c r="C106"/>
  <c r="G104" i="5"/>
  <c r="F104"/>
  <c r="D50" i="6"/>
  <c r="F50" s="1"/>
  <c r="C50"/>
  <c r="I106"/>
  <c r="F106" i="4"/>
  <c r="B107"/>
  <c r="G50" i="6"/>
  <c r="D105" i="5"/>
  <c r="B106"/>
  <c r="C105"/>
  <c r="G105"/>
  <c r="E105"/>
  <c r="B109" i="6"/>
  <c r="F44" i="12" l="1"/>
  <c r="G44"/>
  <c r="F105" i="5"/>
  <c r="E100" i="4"/>
  <c r="D100" s="1"/>
  <c r="G100" s="1"/>
  <c r="C101" s="1"/>
  <c r="B108" i="12"/>
  <c r="I107"/>
  <c r="C107"/>
  <c r="I107" i="6"/>
  <c r="B110"/>
  <c r="F107" i="4"/>
  <c r="B108"/>
  <c r="E50" i="6"/>
  <c r="H50" s="1"/>
  <c r="C51" s="1"/>
  <c r="D106" i="5"/>
  <c r="B107"/>
  <c r="C106"/>
  <c r="E106" s="1"/>
  <c r="E44" i="12" l="1"/>
  <c r="H44" s="1"/>
  <c r="K44"/>
  <c r="G106" i="5"/>
  <c r="F106"/>
  <c r="E101" i="4"/>
  <c r="D101" s="1"/>
  <c r="G101" s="1"/>
  <c r="C102" s="1"/>
  <c r="B109" i="12"/>
  <c r="I108"/>
  <c r="C108"/>
  <c r="I108" i="6"/>
  <c r="D107" i="5"/>
  <c r="B108"/>
  <c r="C107"/>
  <c r="G107"/>
  <c r="E107"/>
  <c r="D51" i="6"/>
  <c r="F108" i="4"/>
  <c r="B109"/>
  <c r="B111" i="6"/>
  <c r="D45" i="12" l="1"/>
  <c r="L44"/>
  <c r="F107" i="5"/>
  <c r="E102" i="4"/>
  <c r="D102" s="1"/>
  <c r="G102" s="1"/>
  <c r="C103" s="1"/>
  <c r="B110" i="12"/>
  <c r="I109"/>
  <c r="C109"/>
  <c r="I109" i="6"/>
  <c r="B112"/>
  <c r="F109" i="4"/>
  <c r="B110"/>
  <c r="G51" i="6"/>
  <c r="F51"/>
  <c r="D108" i="5"/>
  <c r="B109"/>
  <c r="C108"/>
  <c r="E108" s="1"/>
  <c r="G108"/>
  <c r="F45" i="12" l="1"/>
  <c r="G45"/>
  <c r="F108" i="5"/>
  <c r="E103" i="4"/>
  <c r="D103" s="1"/>
  <c r="G103" s="1"/>
  <c r="C104" s="1"/>
  <c r="B111" i="12"/>
  <c r="I110"/>
  <c r="C110"/>
  <c r="I110" i="6"/>
  <c r="D109" i="5"/>
  <c r="B110"/>
  <c r="C109"/>
  <c r="G109"/>
  <c r="E109"/>
  <c r="E51" i="6"/>
  <c r="H51" s="1"/>
  <c r="C52" s="1"/>
  <c r="F110" i="4"/>
  <c r="B111"/>
  <c r="B113" i="6"/>
  <c r="E45" i="12" l="1"/>
  <c r="H45" s="1"/>
  <c r="K45"/>
  <c r="F109" i="5"/>
  <c r="E104" i="4"/>
  <c r="D104" s="1"/>
  <c r="G104" s="1"/>
  <c r="C105" s="1"/>
  <c r="B112" i="12"/>
  <c r="I111"/>
  <c r="C111"/>
  <c r="I111" i="6"/>
  <c r="B114"/>
  <c r="F111" i="4"/>
  <c r="B112"/>
  <c r="D52" i="6"/>
  <c r="D110" i="5"/>
  <c r="B111"/>
  <c r="C110"/>
  <c r="E110" s="1"/>
  <c r="D46" i="12" l="1"/>
  <c r="L45"/>
  <c r="G110" i="5"/>
  <c r="F110"/>
  <c r="E105" i="4"/>
  <c r="D105" s="1"/>
  <c r="G105" s="1"/>
  <c r="C106" s="1"/>
  <c r="B113" i="12"/>
  <c r="I112"/>
  <c r="C112"/>
  <c r="I112" i="6"/>
  <c r="D111" i="5"/>
  <c r="B112"/>
  <c r="C111"/>
  <c r="G111"/>
  <c r="E111"/>
  <c r="G52" i="6"/>
  <c r="F52"/>
  <c r="F112" i="4"/>
  <c r="B113"/>
  <c r="B115" i="6"/>
  <c r="F46" i="12" l="1"/>
  <c r="G46"/>
  <c r="F111" i="5"/>
  <c r="E106" i="4"/>
  <c r="D106" s="1"/>
  <c r="G106" s="1"/>
  <c r="C107" s="1"/>
  <c r="B114" i="12"/>
  <c r="I113"/>
  <c r="C113"/>
  <c r="I113" i="6"/>
  <c r="B116"/>
  <c r="F113" i="4"/>
  <c r="B114"/>
  <c r="D112" i="5"/>
  <c r="B113"/>
  <c r="C112"/>
  <c r="E112" s="1"/>
  <c r="G112"/>
  <c r="E52" i="6"/>
  <c r="H52" s="1"/>
  <c r="C53" s="1"/>
  <c r="E46" i="12" l="1"/>
  <c r="H46" s="1"/>
  <c r="K46"/>
  <c r="F112" i="5"/>
  <c r="E107" i="4"/>
  <c r="D107" s="1"/>
  <c r="G107" s="1"/>
  <c r="C108" s="1"/>
  <c r="B115" i="12"/>
  <c r="I114"/>
  <c r="C114"/>
  <c r="I114" i="6"/>
  <c r="D53"/>
  <c r="D113" i="5"/>
  <c r="B114"/>
  <c r="C113"/>
  <c r="G113"/>
  <c r="E113"/>
  <c r="F114" i="4"/>
  <c r="B115"/>
  <c r="B117" i="6"/>
  <c r="D47" i="12" l="1"/>
  <c r="L46"/>
  <c r="F113" i="5"/>
  <c r="E108" i="4"/>
  <c r="D108" s="1"/>
  <c r="G108" s="1"/>
  <c r="C109" s="1"/>
  <c r="B116" i="12"/>
  <c r="I115"/>
  <c r="C115"/>
  <c r="I115" i="6"/>
  <c r="F115" i="4"/>
  <c r="B116"/>
  <c r="D114" i="5"/>
  <c r="B115"/>
  <c r="C114"/>
  <c r="E114" s="1"/>
  <c r="B118" i="6"/>
  <c r="F53"/>
  <c r="G53"/>
  <c r="F47" i="12" l="1"/>
  <c r="G47"/>
  <c r="G114" i="5"/>
  <c r="F114"/>
  <c r="E109" i="4"/>
  <c r="D109" s="1"/>
  <c r="G109" s="1"/>
  <c r="C110" s="1"/>
  <c r="B117" i="12"/>
  <c r="I116"/>
  <c r="C116"/>
  <c r="I116" i="6"/>
  <c r="B119"/>
  <c r="D115" i="5"/>
  <c r="B116"/>
  <c r="C115"/>
  <c r="G115"/>
  <c r="E115"/>
  <c r="F116" i="4"/>
  <c r="B117"/>
  <c r="E53" i="6"/>
  <c r="H53" s="1"/>
  <c r="C54" s="1"/>
  <c r="E47" i="12" l="1"/>
  <c r="H47" s="1"/>
  <c r="K47"/>
  <c r="F115" i="5"/>
  <c r="E110" i="4"/>
  <c r="D110" s="1"/>
  <c r="G110" s="1"/>
  <c r="C111" s="1"/>
  <c r="B118" i="12"/>
  <c r="I117"/>
  <c r="C117"/>
  <c r="I117" i="6"/>
  <c r="B120"/>
  <c r="D54"/>
  <c r="F117" i="4"/>
  <c r="B118"/>
  <c r="D116" i="5"/>
  <c r="B117"/>
  <c r="C116"/>
  <c r="E116" s="1"/>
  <c r="G116"/>
  <c r="D48" i="12" l="1"/>
  <c r="L47"/>
  <c r="F116" i="5"/>
  <c r="E111" i="4"/>
  <c r="D111" s="1"/>
  <c r="G111" s="1"/>
  <c r="C112" s="1"/>
  <c r="B119" i="12"/>
  <c r="I118"/>
  <c r="C118"/>
  <c r="I118" i="6"/>
  <c r="D117" i="5"/>
  <c r="B118"/>
  <c r="C117"/>
  <c r="G117"/>
  <c r="E117"/>
  <c r="F118" i="4"/>
  <c r="B119"/>
  <c r="F54" i="6"/>
  <c r="G54"/>
  <c r="B121"/>
  <c r="F48" i="12" l="1"/>
  <c r="G48"/>
  <c r="F117" i="5"/>
  <c r="E112" i="4"/>
  <c r="D112" s="1"/>
  <c r="G112" s="1"/>
  <c r="C113" s="1"/>
  <c r="B120" i="12"/>
  <c r="I119"/>
  <c r="C119"/>
  <c r="E54" i="6"/>
  <c r="H54" s="1"/>
  <c r="I119"/>
  <c r="F119" i="4"/>
  <c r="B120"/>
  <c r="D118" i="5"/>
  <c r="B119"/>
  <c r="C118"/>
  <c r="E118" s="1"/>
  <c r="B122" i="6"/>
  <c r="E48" i="12" l="1"/>
  <c r="H48" s="1"/>
  <c r="K48"/>
  <c r="G118" i="5"/>
  <c r="F118"/>
  <c r="E113" i="4"/>
  <c r="D113" s="1"/>
  <c r="G113" s="1"/>
  <c r="C114" s="1"/>
  <c r="B121" i="12"/>
  <c r="I120"/>
  <c r="C120"/>
  <c r="D55" i="6"/>
  <c r="G55" s="1"/>
  <c r="C55"/>
  <c r="I120"/>
  <c r="B123"/>
  <c r="F55"/>
  <c r="D119" i="5"/>
  <c r="B120"/>
  <c r="C119"/>
  <c r="G119"/>
  <c r="E119"/>
  <c r="F120" i="4"/>
  <c r="B121"/>
  <c r="D49" i="12" l="1"/>
  <c r="L48"/>
  <c r="F119" i="5"/>
  <c r="E114" i="4"/>
  <c r="D114" s="1"/>
  <c r="G114" s="1"/>
  <c r="C115" s="1"/>
  <c r="B122" i="12"/>
  <c r="I121"/>
  <c r="C121"/>
  <c r="E55" i="6"/>
  <c r="H55" s="1"/>
  <c r="C56" s="1"/>
  <c r="I121"/>
  <c r="D56"/>
  <c r="B124"/>
  <c r="F121" i="4"/>
  <c r="B122"/>
  <c r="D120" i="5"/>
  <c r="B121"/>
  <c r="C120"/>
  <c r="E120" s="1"/>
  <c r="G120"/>
  <c r="F49" i="12" l="1"/>
  <c r="G49"/>
  <c r="F120" i="5"/>
  <c r="E115" i="4"/>
  <c r="D115" s="1"/>
  <c r="G115" s="1"/>
  <c r="C116" s="1"/>
  <c r="B123" i="12"/>
  <c r="I122"/>
  <c r="C122"/>
  <c r="I122" i="6"/>
  <c r="D121" i="5"/>
  <c r="B122"/>
  <c r="C121"/>
  <c r="G121"/>
  <c r="E121"/>
  <c r="F122" i="4"/>
  <c r="B123"/>
  <c r="B125" i="6"/>
  <c r="G56"/>
  <c r="F56"/>
  <c r="E49" i="12" l="1"/>
  <c r="H49" s="1"/>
  <c r="K49"/>
  <c r="F121" i="5"/>
  <c r="E116" i="4"/>
  <c r="D116" s="1"/>
  <c r="G116" s="1"/>
  <c r="C117" s="1"/>
  <c r="B124" i="12"/>
  <c r="I123"/>
  <c r="C123"/>
  <c r="I123" i="6"/>
  <c r="B126"/>
  <c r="F123" i="4"/>
  <c r="B124"/>
  <c r="D122" i="5"/>
  <c r="B123"/>
  <c r="C122"/>
  <c r="E122" s="1"/>
  <c r="E56" i="6"/>
  <c r="H56" s="1"/>
  <c r="C57" s="1"/>
  <c r="D50" i="12" l="1"/>
  <c r="L49"/>
  <c r="G122" i="5"/>
  <c r="F122"/>
  <c r="E117" i="4"/>
  <c r="D117" s="1"/>
  <c r="G117" s="1"/>
  <c r="C118" s="1"/>
  <c r="B125" i="12"/>
  <c r="I124"/>
  <c r="C124"/>
  <c r="I124" i="6"/>
  <c r="D57"/>
  <c r="D123" i="5"/>
  <c r="B124"/>
  <c r="C123"/>
  <c r="G123"/>
  <c r="E123"/>
  <c r="F124" i="4"/>
  <c r="B125"/>
  <c r="B127" i="6"/>
  <c r="F50" i="12" l="1"/>
  <c r="G50"/>
  <c r="F123" i="5"/>
  <c r="E118" i="4"/>
  <c r="D118" s="1"/>
  <c r="G118" s="1"/>
  <c r="C119" s="1"/>
  <c r="B126" i="12"/>
  <c r="I125"/>
  <c r="C125"/>
  <c r="I125" i="6"/>
  <c r="B128"/>
  <c r="F125" i="4"/>
  <c r="B126"/>
  <c r="D124" i="5"/>
  <c r="B125"/>
  <c r="C124"/>
  <c r="E124" s="1"/>
  <c r="G124"/>
  <c r="F57" i="6"/>
  <c r="G57"/>
  <c r="E50" i="12" l="1"/>
  <c r="H50" s="1"/>
  <c r="K50"/>
  <c r="F124" i="5"/>
  <c r="E119" i="4"/>
  <c r="D119" s="1"/>
  <c r="G119" s="1"/>
  <c r="C120" s="1"/>
  <c r="B127" i="12"/>
  <c r="I126"/>
  <c r="C126"/>
  <c r="E57" i="6"/>
  <c r="H57" s="1"/>
  <c r="C58" s="1"/>
  <c r="I126"/>
  <c r="D125" i="5"/>
  <c r="B126"/>
  <c r="C125"/>
  <c r="G125"/>
  <c r="E125"/>
  <c r="F126" i="4"/>
  <c r="B127"/>
  <c r="B129" i="6"/>
  <c r="D51" i="12" l="1"/>
  <c r="L50"/>
  <c r="F125" i="5"/>
  <c r="E120" i="4"/>
  <c r="D120" s="1"/>
  <c r="G120" s="1"/>
  <c r="C121" s="1"/>
  <c r="B128" i="12"/>
  <c r="I127"/>
  <c r="C127"/>
  <c r="D58" i="6"/>
  <c r="G58" s="1"/>
  <c r="I127"/>
  <c r="B130"/>
  <c r="F127" i="4"/>
  <c r="B128"/>
  <c r="D126" i="5"/>
  <c r="B127"/>
  <c r="C126"/>
  <c r="E126" s="1"/>
  <c r="F58" i="6"/>
  <c r="F51" i="12" l="1"/>
  <c r="G51"/>
  <c r="G126" i="5"/>
  <c r="F126"/>
  <c r="E121" i="4"/>
  <c r="D121" s="1"/>
  <c r="G121" s="1"/>
  <c r="C122" s="1"/>
  <c r="B129" i="12"/>
  <c r="I128"/>
  <c r="C128"/>
  <c r="I128" i="6"/>
  <c r="E58"/>
  <c r="H58" s="1"/>
  <c r="D127" i="5"/>
  <c r="B128"/>
  <c r="C127"/>
  <c r="G127"/>
  <c r="E127"/>
  <c r="F128" i="4"/>
  <c r="B129"/>
  <c r="B131" i="6"/>
  <c r="E51" i="12" l="1"/>
  <c r="H51" s="1"/>
  <c r="K51"/>
  <c r="F127" i="5"/>
  <c r="E122" i="4"/>
  <c r="D122" s="1"/>
  <c r="G122" s="1"/>
  <c r="C123" s="1"/>
  <c r="B130" i="12"/>
  <c r="I129"/>
  <c r="C129"/>
  <c r="D59" i="6"/>
  <c r="F59" s="1"/>
  <c r="C59"/>
  <c r="I129"/>
  <c r="B132"/>
  <c r="F129" i="4"/>
  <c r="B130"/>
  <c r="D128" i="5"/>
  <c r="B129"/>
  <c r="C128"/>
  <c r="E128" s="1"/>
  <c r="G128"/>
  <c r="G59" i="6"/>
  <c r="D52" i="12" l="1"/>
  <c r="L51"/>
  <c r="F128" i="5"/>
  <c r="E123" i="4"/>
  <c r="D123" s="1"/>
  <c r="G123" s="1"/>
  <c r="C124" s="1"/>
  <c r="B131" i="12"/>
  <c r="I130"/>
  <c r="C130"/>
  <c r="I130" i="6"/>
  <c r="E59"/>
  <c r="H59" s="1"/>
  <c r="D129" i="5"/>
  <c r="B130"/>
  <c r="C129"/>
  <c r="G129"/>
  <c r="E129"/>
  <c r="F130" i="4"/>
  <c r="B131"/>
  <c r="B133" i="6"/>
  <c r="F52" i="12" l="1"/>
  <c r="G52"/>
  <c r="F129" i="5"/>
  <c r="E124" i="4"/>
  <c r="D124" s="1"/>
  <c r="G124" s="1"/>
  <c r="C125" s="1"/>
  <c r="B132" i="12"/>
  <c r="I131"/>
  <c r="C131"/>
  <c r="D60" i="6"/>
  <c r="F60" s="1"/>
  <c r="C60"/>
  <c r="I131"/>
  <c r="B134"/>
  <c r="F131" i="4"/>
  <c r="B132"/>
  <c r="D130" i="5"/>
  <c r="B131"/>
  <c r="C130"/>
  <c r="E130" s="1"/>
  <c r="E52" i="12" l="1"/>
  <c r="H52" s="1"/>
  <c r="K52"/>
  <c r="G130" i="5"/>
  <c r="F130"/>
  <c r="E125" i="4"/>
  <c r="D125" s="1"/>
  <c r="G125" s="1"/>
  <c r="C126" s="1"/>
  <c r="B133" i="12"/>
  <c r="I132"/>
  <c r="C132"/>
  <c r="G60" i="6"/>
  <c r="E60" s="1"/>
  <c r="H60" s="1"/>
  <c r="I132"/>
  <c r="D131" i="5"/>
  <c r="B132"/>
  <c r="C131"/>
  <c r="G131"/>
  <c r="E131"/>
  <c r="F132" i="4"/>
  <c r="B133"/>
  <c r="B135" i="6"/>
  <c r="D53" i="12" l="1"/>
  <c r="L52"/>
  <c r="F131" i="5"/>
  <c r="E126" i="4"/>
  <c r="D126" s="1"/>
  <c r="G126" s="1"/>
  <c r="C127" s="1"/>
  <c r="B134" i="12"/>
  <c r="I133"/>
  <c r="C133"/>
  <c r="D61" i="6"/>
  <c r="G61" s="1"/>
  <c r="C61"/>
  <c r="I133"/>
  <c r="B136"/>
  <c r="F133" i="4"/>
  <c r="B134"/>
  <c r="D132" i="5"/>
  <c r="B133"/>
  <c r="C132"/>
  <c r="E132" s="1"/>
  <c r="G132"/>
  <c r="F53" i="12" l="1"/>
  <c r="G53"/>
  <c r="F132" i="5"/>
  <c r="E127" i="4"/>
  <c r="D127" s="1"/>
  <c r="G127" s="1"/>
  <c r="C128" s="1"/>
  <c r="B135" i="12"/>
  <c r="I134"/>
  <c r="C134"/>
  <c r="F61" i="6"/>
  <c r="I134"/>
  <c r="E61"/>
  <c r="H61" s="1"/>
  <c r="C62" s="1"/>
  <c r="D62"/>
  <c r="D133" i="5"/>
  <c r="B134"/>
  <c r="C133"/>
  <c r="G133"/>
  <c r="E133"/>
  <c r="F134" i="4"/>
  <c r="B135"/>
  <c r="B137" i="6"/>
  <c r="E53" i="12" l="1"/>
  <c r="H53" s="1"/>
  <c r="K53"/>
  <c r="F133" i="5"/>
  <c r="E128" i="4"/>
  <c r="D128" s="1"/>
  <c r="G128" s="1"/>
  <c r="C129" s="1"/>
  <c r="B136" i="12"/>
  <c r="I135"/>
  <c r="C135"/>
  <c r="I135" i="6"/>
  <c r="B138"/>
  <c r="F135" i="4"/>
  <c r="B136"/>
  <c r="D134" i="5"/>
  <c r="B135"/>
  <c r="C134"/>
  <c r="E134" s="1"/>
  <c r="G62" i="6"/>
  <c r="F62"/>
  <c r="D54" i="12" l="1"/>
  <c r="L53"/>
  <c r="G134" i="5"/>
  <c r="F134"/>
  <c r="E129" i="4"/>
  <c r="D129" s="1"/>
  <c r="G129" s="1"/>
  <c r="C130" s="1"/>
  <c r="B137" i="12"/>
  <c r="I136"/>
  <c r="C136"/>
  <c r="E62" i="6"/>
  <c r="H62" s="1"/>
  <c r="C63" s="1"/>
  <c r="I136"/>
  <c r="D63"/>
  <c r="D135" i="5"/>
  <c r="B136"/>
  <c r="C135"/>
  <c r="G135"/>
  <c r="E135"/>
  <c r="F136" i="4"/>
  <c r="B137"/>
  <c r="B139" i="6"/>
  <c r="F54" i="12" l="1"/>
  <c r="G54"/>
  <c r="F135" i="5"/>
  <c r="E130" i="4"/>
  <c r="D130" s="1"/>
  <c r="G130" s="1"/>
  <c r="C131" s="1"/>
  <c r="B138" i="12"/>
  <c r="I137"/>
  <c r="C137"/>
  <c r="I137" i="6"/>
  <c r="F63"/>
  <c r="G63"/>
  <c r="B140"/>
  <c r="F137" i="4"/>
  <c r="B138"/>
  <c r="D136" i="5"/>
  <c r="B137"/>
  <c r="C136"/>
  <c r="E136" s="1"/>
  <c r="G136"/>
  <c r="E54" i="12" l="1"/>
  <c r="H54" s="1"/>
  <c r="K54"/>
  <c r="F136" i="5"/>
  <c r="E131" i="4"/>
  <c r="D131" s="1"/>
  <c r="G131" s="1"/>
  <c r="C132" s="1"/>
  <c r="B139" i="12"/>
  <c r="I138"/>
  <c r="C138"/>
  <c r="I138" i="6"/>
  <c r="E63"/>
  <c r="H63" s="1"/>
  <c r="D137" i="5"/>
  <c r="B138"/>
  <c r="C137"/>
  <c r="G137"/>
  <c r="E137"/>
  <c r="F138" i="4"/>
  <c r="B139"/>
  <c r="B141" i="6"/>
  <c r="D55" i="12" l="1"/>
  <c r="L54"/>
  <c r="F137" i="5"/>
  <c r="E132" i="4"/>
  <c r="D132" s="1"/>
  <c r="G132" s="1"/>
  <c r="C133" s="1"/>
  <c r="B140" i="12"/>
  <c r="I139"/>
  <c r="C139"/>
  <c r="D64" i="6"/>
  <c r="F64" s="1"/>
  <c r="C64"/>
  <c r="I139"/>
  <c r="B142"/>
  <c r="F139" i="4"/>
  <c r="B140"/>
  <c r="D138" i="5"/>
  <c r="B139"/>
  <c r="C138"/>
  <c r="E138" s="1"/>
  <c r="F55" i="12" l="1"/>
  <c r="G55"/>
  <c r="G138" i="5"/>
  <c r="F138"/>
  <c r="E133" i="4"/>
  <c r="D133" s="1"/>
  <c r="G133" s="1"/>
  <c r="C134" s="1"/>
  <c r="B141" i="12"/>
  <c r="I140"/>
  <c r="C140"/>
  <c r="G64" i="6"/>
  <c r="E64" s="1"/>
  <c r="H64" s="1"/>
  <c r="C65" s="1"/>
  <c r="I140"/>
  <c r="D139" i="5"/>
  <c r="B140"/>
  <c r="C139"/>
  <c r="G139"/>
  <c r="E139"/>
  <c r="F140" i="4"/>
  <c r="B141"/>
  <c r="B143" i="6"/>
  <c r="E55" i="12" l="1"/>
  <c r="H55" s="1"/>
  <c r="K55"/>
  <c r="F139" i="5"/>
  <c r="E134" i="4"/>
  <c r="D134" s="1"/>
  <c r="G134" s="1"/>
  <c r="C135" s="1"/>
  <c r="B142" i="12"/>
  <c r="I141"/>
  <c r="C141"/>
  <c r="I141" i="6"/>
  <c r="B144"/>
  <c r="F141" i="4"/>
  <c r="B142"/>
  <c r="D140" i="5"/>
  <c r="B141"/>
  <c r="C140"/>
  <c r="E140" s="1"/>
  <c r="G140"/>
  <c r="D65" i="6"/>
  <c r="D56" i="12" l="1"/>
  <c r="L55"/>
  <c r="F140" i="5"/>
  <c r="E135" i="4"/>
  <c r="D135" s="1"/>
  <c r="G135" s="1"/>
  <c r="C136" s="1"/>
  <c r="B143" i="12"/>
  <c r="I142"/>
  <c r="C142"/>
  <c r="I142" i="6"/>
  <c r="D141" i="5"/>
  <c r="B142"/>
  <c r="C141"/>
  <c r="G141"/>
  <c r="E141"/>
  <c r="F142" i="4"/>
  <c r="B143"/>
  <c r="B145" i="6"/>
  <c r="F65"/>
  <c r="G65"/>
  <c r="F56" i="12" l="1"/>
  <c r="G56"/>
  <c r="F141" i="5"/>
  <c r="E136" i="4"/>
  <c r="D136" s="1"/>
  <c r="G136" s="1"/>
  <c r="C137" s="1"/>
  <c r="B144" i="12"/>
  <c r="I143"/>
  <c r="C143"/>
  <c r="I143" i="6"/>
  <c r="B146"/>
  <c r="F143" i="4"/>
  <c r="B144"/>
  <c r="D142" i="5"/>
  <c r="B143"/>
  <c r="C142"/>
  <c r="E142" s="1"/>
  <c r="E65" i="6"/>
  <c r="H65" s="1"/>
  <c r="C66" s="1"/>
  <c r="E56" i="12" l="1"/>
  <c r="H56" s="1"/>
  <c r="K56"/>
  <c r="G142" i="5"/>
  <c r="F142"/>
  <c r="E137" i="4"/>
  <c r="D137" s="1"/>
  <c r="G137" s="1"/>
  <c r="C138" s="1"/>
  <c r="B145" i="12"/>
  <c r="I144"/>
  <c r="C144"/>
  <c r="I144" i="6"/>
  <c r="D66"/>
  <c r="D143" i="5"/>
  <c r="B144"/>
  <c r="C143"/>
  <c r="G143"/>
  <c r="E143"/>
  <c r="F144" i="4"/>
  <c r="B145"/>
  <c r="B147" i="6"/>
  <c r="D57" i="12" l="1"/>
  <c r="L56"/>
  <c r="F143" i="5"/>
  <c r="E138" i="4"/>
  <c r="D138" s="1"/>
  <c r="G138" s="1"/>
  <c r="C139" s="1"/>
  <c r="B146" i="12"/>
  <c r="I145"/>
  <c r="C145"/>
  <c r="I145" i="6"/>
  <c r="B148"/>
  <c r="F145" i="4"/>
  <c r="B146"/>
  <c r="D144" i="5"/>
  <c r="B145"/>
  <c r="C144"/>
  <c r="E144" s="1"/>
  <c r="G144"/>
  <c r="F66" i="6"/>
  <c r="G66"/>
  <c r="F57" i="12" l="1"/>
  <c r="G57"/>
  <c r="F144" i="5"/>
  <c r="E139" i="4"/>
  <c r="D139" s="1"/>
  <c r="G139" s="1"/>
  <c r="C140" s="1"/>
  <c r="B147" i="12"/>
  <c r="I146"/>
  <c r="C146"/>
  <c r="E66" i="6"/>
  <c r="H66" s="1"/>
  <c r="I146"/>
  <c r="D145" i="5"/>
  <c r="B146"/>
  <c r="C145"/>
  <c r="G145"/>
  <c r="E145"/>
  <c r="F146" i="4"/>
  <c r="B147"/>
  <c r="B149" i="6"/>
  <c r="E57" i="12" l="1"/>
  <c r="H57" s="1"/>
  <c r="K57"/>
  <c r="F145" i="5"/>
  <c r="E140" i="4"/>
  <c r="D140" s="1"/>
  <c r="G140" s="1"/>
  <c r="C141" s="1"/>
  <c r="B148" i="12"/>
  <c r="I147"/>
  <c r="C147"/>
  <c r="D67" i="6"/>
  <c r="C67"/>
  <c r="I147"/>
  <c r="B150"/>
  <c r="F147" i="4"/>
  <c r="B148"/>
  <c r="D146" i="5"/>
  <c r="B147"/>
  <c r="C146"/>
  <c r="E146" s="1"/>
  <c r="F67" i="6"/>
  <c r="G67"/>
  <c r="D58" i="12" l="1"/>
  <c r="L57"/>
  <c r="G146" i="5"/>
  <c r="F146"/>
  <c r="E141" i="4"/>
  <c r="D141" s="1"/>
  <c r="G141" s="1"/>
  <c r="C142" s="1"/>
  <c r="B149" i="12"/>
  <c r="I148"/>
  <c r="C148"/>
  <c r="I148" i="6"/>
  <c r="E67"/>
  <c r="H67" s="1"/>
  <c r="D147" i="5"/>
  <c r="B148"/>
  <c r="C147"/>
  <c r="G147"/>
  <c r="E147"/>
  <c r="F148" i="4"/>
  <c r="B149"/>
  <c r="B151" i="6"/>
  <c r="F58" i="12" l="1"/>
  <c r="G58"/>
  <c r="F147" i="5"/>
  <c r="E142" i="4"/>
  <c r="D142" s="1"/>
  <c r="G142" s="1"/>
  <c r="C143" s="1"/>
  <c r="B150" i="12"/>
  <c r="I149"/>
  <c r="C149"/>
  <c r="D68" i="6"/>
  <c r="C68"/>
  <c r="I149"/>
  <c r="B152"/>
  <c r="F149" i="4"/>
  <c r="B150"/>
  <c r="D148" i="5"/>
  <c r="B149"/>
  <c r="C148"/>
  <c r="E148" s="1"/>
  <c r="G148"/>
  <c r="G68" i="6"/>
  <c r="F68"/>
  <c r="E58" i="12" l="1"/>
  <c r="H58" s="1"/>
  <c r="K58"/>
  <c r="F148" i="5"/>
  <c r="E143" i="4"/>
  <c r="D143" s="1"/>
  <c r="G143" s="1"/>
  <c r="C144" s="1"/>
  <c r="B151" i="12"/>
  <c r="I150"/>
  <c r="C150"/>
  <c r="I150" i="6"/>
  <c r="D149" i="5"/>
  <c r="B150"/>
  <c r="C149"/>
  <c r="G149"/>
  <c r="E149"/>
  <c r="F150" i="4"/>
  <c r="B151"/>
  <c r="B153" i="6"/>
  <c r="E68"/>
  <c r="H68" s="1"/>
  <c r="C69" s="1"/>
  <c r="D59" i="12" l="1"/>
  <c r="L58"/>
  <c r="F149" i="5"/>
  <c r="E144" i="4"/>
  <c r="D144" s="1"/>
  <c r="G144" s="1"/>
  <c r="C145" s="1"/>
  <c r="B152" i="12"/>
  <c r="I151"/>
  <c r="C151"/>
  <c r="I151" i="6"/>
  <c r="D69"/>
  <c r="B154"/>
  <c r="F151" i="4"/>
  <c r="B152"/>
  <c r="D150" i="5"/>
  <c r="B151"/>
  <c r="C150"/>
  <c r="E150" s="1"/>
  <c r="F59" i="12" l="1"/>
  <c r="G59"/>
  <c r="G150" i="5"/>
  <c r="F150"/>
  <c r="E145" i="4"/>
  <c r="D145" s="1"/>
  <c r="G145" s="1"/>
  <c r="C146" s="1"/>
  <c r="B153" i="12"/>
  <c r="I152"/>
  <c r="C152"/>
  <c r="I152" i="6"/>
  <c r="D151" i="5"/>
  <c r="B152"/>
  <c r="C151"/>
  <c r="G151"/>
  <c r="E151"/>
  <c r="F152" i="4"/>
  <c r="B153"/>
  <c r="F69" i="6"/>
  <c r="G69"/>
  <c r="B155"/>
  <c r="E59" i="12" l="1"/>
  <c r="H59" s="1"/>
  <c r="K59"/>
  <c r="F151" i="5"/>
  <c r="E146" i="4"/>
  <c r="D146" s="1"/>
  <c r="G146" s="1"/>
  <c r="C147" s="1"/>
  <c r="B154" i="12"/>
  <c r="I153"/>
  <c r="C153"/>
  <c r="E69" i="6"/>
  <c r="H69" s="1"/>
  <c r="C70" s="1"/>
  <c r="I153"/>
  <c r="D70"/>
  <c r="B156"/>
  <c r="F153" i="4"/>
  <c r="B154"/>
  <c r="D152" i="5"/>
  <c r="B153"/>
  <c r="C152"/>
  <c r="E152" s="1"/>
  <c r="G152"/>
  <c r="D60" i="12" l="1"/>
  <c r="L59"/>
  <c r="F152" i="5"/>
  <c r="E147" i="4"/>
  <c r="D147" s="1"/>
  <c r="G147" s="1"/>
  <c r="C148" s="1"/>
  <c r="B155" i="12"/>
  <c r="I154"/>
  <c r="C154"/>
  <c r="I154" i="6"/>
  <c r="D153" i="5"/>
  <c r="B154"/>
  <c r="C153"/>
  <c r="G153"/>
  <c r="E153"/>
  <c r="F154" i="4"/>
  <c r="B155"/>
  <c r="B157" i="6"/>
  <c r="G70"/>
  <c r="F70"/>
  <c r="F60" i="12" l="1"/>
  <c r="G60"/>
  <c r="F153" i="5"/>
  <c r="E148" i="4"/>
  <c r="D148" s="1"/>
  <c r="G148" s="1"/>
  <c r="C149" s="1"/>
  <c r="B156" i="12"/>
  <c r="I155"/>
  <c r="C155"/>
  <c r="E70" i="6"/>
  <c r="H70" s="1"/>
  <c r="C71" s="1"/>
  <c r="I155"/>
  <c r="D71"/>
  <c r="B158"/>
  <c r="F155" i="4"/>
  <c r="B156"/>
  <c r="D154" i="5"/>
  <c r="B155"/>
  <c r="C154"/>
  <c r="E154" s="1"/>
  <c r="E60" i="12" l="1"/>
  <c r="H60" s="1"/>
  <c r="K60"/>
  <c r="G154" i="5"/>
  <c r="F154"/>
  <c r="E149" i="4"/>
  <c r="D149" s="1"/>
  <c r="G149" s="1"/>
  <c r="C150" s="1"/>
  <c r="B157" i="12"/>
  <c r="I156"/>
  <c r="C156"/>
  <c r="I156" i="6"/>
  <c r="D155" i="5"/>
  <c r="B156"/>
  <c r="C155"/>
  <c r="G155"/>
  <c r="E155"/>
  <c r="F156" i="4"/>
  <c r="B157"/>
  <c r="B159" i="6"/>
  <c r="F71"/>
  <c r="G71"/>
  <c r="D61" i="12" l="1"/>
  <c r="L60"/>
  <c r="F155" i="5"/>
  <c r="E150" i="4"/>
  <c r="D150" s="1"/>
  <c r="G150" s="1"/>
  <c r="C151" s="1"/>
  <c r="B158" i="12"/>
  <c r="I157"/>
  <c r="C157"/>
  <c r="I157" i="6"/>
  <c r="B160"/>
  <c r="F157" i="4"/>
  <c r="B158"/>
  <c r="D156" i="5"/>
  <c r="B157"/>
  <c r="C156"/>
  <c r="E156" s="1"/>
  <c r="G156"/>
  <c r="E71" i="6"/>
  <c r="H71" s="1"/>
  <c r="C72" s="1"/>
  <c r="F61" i="12" l="1"/>
  <c r="G61"/>
  <c r="F156" i="5"/>
  <c r="E151" i="4"/>
  <c r="D151" s="1"/>
  <c r="G151" s="1"/>
  <c r="C152" s="1"/>
  <c r="B159" i="12"/>
  <c r="I158"/>
  <c r="C158"/>
  <c r="I158" i="6"/>
  <c r="D72"/>
  <c r="D157" i="5"/>
  <c r="B158"/>
  <c r="C157"/>
  <c r="G157"/>
  <c r="E157"/>
  <c r="F158" i="4"/>
  <c r="B159"/>
  <c r="B161" i="6"/>
  <c r="E61" i="12" l="1"/>
  <c r="H61" s="1"/>
  <c r="K61"/>
  <c r="F157" i="5"/>
  <c r="E152" i="4"/>
  <c r="D152" s="1"/>
  <c r="G152" s="1"/>
  <c r="C153" s="1"/>
  <c r="B160" i="12"/>
  <c r="I159"/>
  <c r="C159"/>
  <c r="I159" i="6"/>
  <c r="B162"/>
  <c r="F72"/>
  <c r="G72"/>
  <c r="F159" i="4"/>
  <c r="B160"/>
  <c r="D158" i="5"/>
  <c r="B159"/>
  <c r="C158"/>
  <c r="E158" s="1"/>
  <c r="D62" i="12" l="1"/>
  <c r="L61"/>
  <c r="G158" i="5"/>
  <c r="F158"/>
  <c r="E153" i="4"/>
  <c r="D153" s="1"/>
  <c r="G153" s="1"/>
  <c r="C154" s="1"/>
  <c r="B161" i="12"/>
  <c r="I160"/>
  <c r="C160"/>
  <c r="I160" i="6"/>
  <c r="D159" i="5"/>
  <c r="B160"/>
  <c r="C159"/>
  <c r="G159"/>
  <c r="E159"/>
  <c r="F160" i="4"/>
  <c r="B161"/>
  <c r="B163" i="6"/>
  <c r="E72"/>
  <c r="H72" s="1"/>
  <c r="C73" s="1"/>
  <c r="F62" i="12" l="1"/>
  <c r="G62"/>
  <c r="F159" i="5"/>
  <c r="E154" i="4"/>
  <c r="D154" s="1"/>
  <c r="G154" s="1"/>
  <c r="C155" s="1"/>
  <c r="B162" i="12"/>
  <c r="I161"/>
  <c r="C161"/>
  <c r="I161" i="6"/>
  <c r="B164"/>
  <c r="D73"/>
  <c r="F161" i="4"/>
  <c r="B162"/>
  <c r="D160" i="5"/>
  <c r="B161"/>
  <c r="C160"/>
  <c r="E160" s="1"/>
  <c r="G160"/>
  <c r="E62" i="12" l="1"/>
  <c r="H62" s="1"/>
  <c r="K62"/>
  <c r="F160" i="5"/>
  <c r="E155" i="4"/>
  <c r="D155" s="1"/>
  <c r="G155" s="1"/>
  <c r="C156" s="1"/>
  <c r="B163" i="12"/>
  <c r="I162"/>
  <c r="C162"/>
  <c r="I162" i="6"/>
  <c r="D161" i="5"/>
  <c r="B162"/>
  <c r="C161"/>
  <c r="G161"/>
  <c r="E161"/>
  <c r="F162" i="4"/>
  <c r="B163"/>
  <c r="F73" i="6"/>
  <c r="G73"/>
  <c r="B165"/>
  <c r="D63" i="12" l="1"/>
  <c r="L62"/>
  <c r="F161" i="5"/>
  <c r="E156" i="4"/>
  <c r="D156" s="1"/>
  <c r="G156" s="1"/>
  <c r="C157" s="1"/>
  <c r="B164" i="12"/>
  <c r="I163"/>
  <c r="C163"/>
  <c r="I163" i="6"/>
  <c r="B166"/>
  <c r="E73"/>
  <c r="H73" s="1"/>
  <c r="C74" s="1"/>
  <c r="F163" i="4"/>
  <c r="B164"/>
  <c r="D162" i="5"/>
  <c r="B163"/>
  <c r="C162"/>
  <c r="E162" s="1"/>
  <c r="F63" i="12" l="1"/>
  <c r="G63"/>
  <c r="G162" i="5"/>
  <c r="F162"/>
  <c r="E157" i="4"/>
  <c r="D157" s="1"/>
  <c r="G157" s="1"/>
  <c r="C158" s="1"/>
  <c r="B165" i="12"/>
  <c r="I164"/>
  <c r="C164"/>
  <c r="I164" i="6"/>
  <c r="D163" i="5"/>
  <c r="B164"/>
  <c r="C163"/>
  <c r="G163"/>
  <c r="E163"/>
  <c r="F164" i="4"/>
  <c r="B165"/>
  <c r="D74" i="6"/>
  <c r="B167"/>
  <c r="E63" i="12" l="1"/>
  <c r="H63" s="1"/>
  <c r="K63"/>
  <c r="F163" i="5"/>
  <c r="E158" i="4"/>
  <c r="D158" s="1"/>
  <c r="G158" s="1"/>
  <c r="C159" s="1"/>
  <c r="B166" i="12"/>
  <c r="I165"/>
  <c r="C165"/>
  <c r="I165" i="6"/>
  <c r="B168"/>
  <c r="F165" i="4"/>
  <c r="B166"/>
  <c r="F74" i="6"/>
  <c r="G74"/>
  <c r="D164" i="5"/>
  <c r="B165"/>
  <c r="C164"/>
  <c r="E164" s="1"/>
  <c r="G164"/>
  <c r="D64" i="12" l="1"/>
  <c r="L63"/>
  <c r="F164" i="5"/>
  <c r="E159" i="4"/>
  <c r="D159" s="1"/>
  <c r="G159" s="1"/>
  <c r="C160" s="1"/>
  <c r="B167" i="12"/>
  <c r="I166"/>
  <c r="C166"/>
  <c r="E74" i="6"/>
  <c r="H74" s="1"/>
  <c r="C75" s="1"/>
  <c r="I166"/>
  <c r="D75"/>
  <c r="D165" i="5"/>
  <c r="B166"/>
  <c r="C165"/>
  <c r="G165"/>
  <c r="E165"/>
  <c r="F166" i="4"/>
  <c r="B167"/>
  <c r="B169" i="6"/>
  <c r="F64" i="12" l="1"/>
  <c r="G64"/>
  <c r="F165" i="5"/>
  <c r="E160" i="4"/>
  <c r="D160" s="1"/>
  <c r="G160" s="1"/>
  <c r="C161" s="1"/>
  <c r="B168" i="12"/>
  <c r="I167"/>
  <c r="C167"/>
  <c r="I167" i="6"/>
  <c r="B170"/>
  <c r="F167" i="4"/>
  <c r="B168"/>
  <c r="D166" i="5"/>
  <c r="B167"/>
  <c r="C166"/>
  <c r="E166" s="1"/>
  <c r="F75" i="6"/>
  <c r="G75"/>
  <c r="E64" i="12" l="1"/>
  <c r="H64" s="1"/>
  <c r="K64"/>
  <c r="G166" i="5"/>
  <c r="F166"/>
  <c r="E161" i="4"/>
  <c r="D161" s="1"/>
  <c r="G161" s="1"/>
  <c r="C162" s="1"/>
  <c r="B169" i="12"/>
  <c r="I168"/>
  <c r="C168"/>
  <c r="I168" i="6"/>
  <c r="E75"/>
  <c r="H75" s="1"/>
  <c r="C76" s="1"/>
  <c r="F168" i="4"/>
  <c r="B169"/>
  <c r="D167" i="5"/>
  <c r="B168"/>
  <c r="C167"/>
  <c r="G167"/>
  <c r="E167"/>
  <c r="B171" i="6"/>
  <c r="D65" i="12" l="1"/>
  <c r="L64"/>
  <c r="F167" i="5"/>
  <c r="E162" i="4"/>
  <c r="D162" s="1"/>
  <c r="G162" s="1"/>
  <c r="C163" s="1"/>
  <c r="B170" i="12"/>
  <c r="I169"/>
  <c r="C169"/>
  <c r="D76" i="6"/>
  <c r="I169"/>
  <c r="B172"/>
  <c r="D168" i="5"/>
  <c r="B169"/>
  <c r="C168"/>
  <c r="E168" s="1"/>
  <c r="G168"/>
  <c r="G76" i="6"/>
  <c r="F76"/>
  <c r="F169" i="4"/>
  <c r="B170"/>
  <c r="F65" i="12" l="1"/>
  <c r="G65"/>
  <c r="F168" i="5"/>
  <c r="E163" i="4"/>
  <c r="D163" s="1"/>
  <c r="G163" s="1"/>
  <c r="C164" s="1"/>
  <c r="B171" i="12"/>
  <c r="I170"/>
  <c r="C170"/>
  <c r="I170" i="6"/>
  <c r="F170" i="4"/>
  <c r="B171"/>
  <c r="D169" i="5"/>
  <c r="B170"/>
  <c r="C169"/>
  <c r="G169"/>
  <c r="E169"/>
  <c r="E76" i="6"/>
  <c r="H76" s="1"/>
  <c r="C77" s="1"/>
  <c r="B173"/>
  <c r="E65" i="12" l="1"/>
  <c r="H65" s="1"/>
  <c r="K65"/>
  <c r="F169" i="5"/>
  <c r="E164" i="4"/>
  <c r="D164" s="1"/>
  <c r="G164" s="1"/>
  <c r="C165" s="1"/>
  <c r="B172" i="12"/>
  <c r="I171"/>
  <c r="C171"/>
  <c r="I171" i="6"/>
  <c r="B174"/>
  <c r="F171" i="4"/>
  <c r="B172"/>
  <c r="D77" i="6"/>
  <c r="D170" i="5"/>
  <c r="B171"/>
  <c r="C170"/>
  <c r="E170" s="1"/>
  <c r="D66" i="12" l="1"/>
  <c r="L65"/>
  <c r="G170" i="5"/>
  <c r="F170"/>
  <c r="E165" i="4"/>
  <c r="D165" s="1"/>
  <c r="G165" s="1"/>
  <c r="C166" s="1"/>
  <c r="B173" i="12"/>
  <c r="I172"/>
  <c r="C172"/>
  <c r="I172" i="6"/>
  <c r="F77"/>
  <c r="G77"/>
  <c r="D171" i="5"/>
  <c r="B172"/>
  <c r="C171"/>
  <c r="G171"/>
  <c r="E171"/>
  <c r="F172" i="4"/>
  <c r="B173"/>
  <c r="B175" i="6"/>
  <c r="F66" i="12" l="1"/>
  <c r="G66"/>
  <c r="F171" i="5"/>
  <c r="E166" i="4"/>
  <c r="D166" s="1"/>
  <c r="G166" s="1"/>
  <c r="C167" s="1"/>
  <c r="B174" i="12"/>
  <c r="I173"/>
  <c r="C173"/>
  <c r="E77" i="6"/>
  <c r="H77" s="1"/>
  <c r="C78" s="1"/>
  <c r="I173"/>
  <c r="D78"/>
  <c r="B176"/>
  <c r="D172" i="5"/>
  <c r="B173"/>
  <c r="C172"/>
  <c r="E172" s="1"/>
  <c r="G172"/>
  <c r="F173" i="4"/>
  <c r="B174"/>
  <c r="E66" i="12" l="1"/>
  <c r="H66" s="1"/>
  <c r="K66"/>
  <c r="F172" i="5"/>
  <c r="E167" i="4"/>
  <c r="D167" s="1"/>
  <c r="G167" s="1"/>
  <c r="C168" s="1"/>
  <c r="B175" i="12"/>
  <c r="I174"/>
  <c r="C174"/>
  <c r="I174" i="6"/>
  <c r="F174" i="4"/>
  <c r="B175"/>
  <c r="D173" i="5"/>
  <c r="B174"/>
  <c r="C173"/>
  <c r="G173"/>
  <c r="E173"/>
  <c r="B177" i="6"/>
  <c r="G78"/>
  <c r="F78"/>
  <c r="D67" i="12" l="1"/>
  <c r="L66"/>
  <c r="F173" i="5"/>
  <c r="E168" i="4"/>
  <c r="D168" s="1"/>
  <c r="G168" s="1"/>
  <c r="C169" s="1"/>
  <c r="B176" i="12"/>
  <c r="I175"/>
  <c r="C175"/>
  <c r="I175" i="6"/>
  <c r="B178"/>
  <c r="D174" i="5"/>
  <c r="B175"/>
  <c r="C174"/>
  <c r="E174" s="1"/>
  <c r="F175" i="4"/>
  <c r="B176"/>
  <c r="E78" i="6"/>
  <c r="H78" s="1"/>
  <c r="C79" s="1"/>
  <c r="F67" i="12" l="1"/>
  <c r="G67"/>
  <c r="G174" i="5"/>
  <c r="F174"/>
  <c r="E169" i="4"/>
  <c r="D169" s="1"/>
  <c r="G169" s="1"/>
  <c r="C170" s="1"/>
  <c r="B177" i="12"/>
  <c r="I176"/>
  <c r="C176"/>
  <c r="I176" i="6"/>
  <c r="F176" i="4"/>
  <c r="B177"/>
  <c r="D79" i="6"/>
  <c r="D175" i="5"/>
  <c r="B176"/>
  <c r="C175"/>
  <c r="G175"/>
  <c r="E175"/>
  <c r="B179" i="6"/>
  <c r="E67" i="12" l="1"/>
  <c r="H67" s="1"/>
  <c r="K67"/>
  <c r="F175" i="5"/>
  <c r="E170" i="4"/>
  <c r="D170" s="1"/>
  <c r="G170" s="1"/>
  <c r="C171" s="1"/>
  <c r="B178" i="12"/>
  <c r="I177"/>
  <c r="C177"/>
  <c r="I177" i="6"/>
  <c r="B180"/>
  <c r="D176" i="5"/>
  <c r="B177"/>
  <c r="C176"/>
  <c r="E176" s="1"/>
  <c r="G176"/>
  <c r="F79" i="6"/>
  <c r="G79"/>
  <c r="F177" i="4"/>
  <c r="B178"/>
  <c r="D68" i="12" l="1"/>
  <c r="L67"/>
  <c r="F176" i="5"/>
  <c r="E171" i="4"/>
  <c r="D171" s="1"/>
  <c r="G171" s="1"/>
  <c r="C172" s="1"/>
  <c r="B179" i="12"/>
  <c r="I178"/>
  <c r="C178"/>
  <c r="E79" i="6"/>
  <c r="H79" s="1"/>
  <c r="C80" s="1"/>
  <c r="I178"/>
  <c r="D80"/>
  <c r="F178" i="4"/>
  <c r="B179"/>
  <c r="D177" i="5"/>
  <c r="B178"/>
  <c r="C177"/>
  <c r="G177"/>
  <c r="E177"/>
  <c r="B181" i="6"/>
  <c r="F68" i="12" l="1"/>
  <c r="G68"/>
  <c r="F177" i="5"/>
  <c r="E172" i="4"/>
  <c r="D172" s="1"/>
  <c r="G172" s="1"/>
  <c r="C173" s="1"/>
  <c r="B180" i="12"/>
  <c r="I179"/>
  <c r="C179"/>
  <c r="I179" i="6"/>
  <c r="D178" i="5"/>
  <c r="B179"/>
  <c r="C178"/>
  <c r="E178" s="1"/>
  <c r="B182" i="6"/>
  <c r="F179" i="4"/>
  <c r="B180"/>
  <c r="F80" i="6"/>
  <c r="G80"/>
  <c r="E68" i="12" l="1"/>
  <c r="H68" s="1"/>
  <c r="K68"/>
  <c r="G178" i="5"/>
  <c r="F178"/>
  <c r="E173" i="4"/>
  <c r="D173" s="1"/>
  <c r="G173" s="1"/>
  <c r="C174" s="1"/>
  <c r="B181" i="12"/>
  <c r="I180"/>
  <c r="C180"/>
  <c r="I180" i="6"/>
  <c r="F180" i="4"/>
  <c r="B181"/>
  <c r="D179" i="5"/>
  <c r="B180"/>
  <c r="C179"/>
  <c r="G179"/>
  <c r="E179"/>
  <c r="E80" i="6"/>
  <c r="H80" s="1"/>
  <c r="C81" s="1"/>
  <c r="B183"/>
  <c r="D69" i="12" l="1"/>
  <c r="L68"/>
  <c r="F179" i="5"/>
  <c r="E174" i="4"/>
  <c r="D174" s="1"/>
  <c r="G174" s="1"/>
  <c r="C175" s="1"/>
  <c r="B182" i="12"/>
  <c r="I181"/>
  <c r="C181"/>
  <c r="I181" i="6"/>
  <c r="B184"/>
  <c r="D81"/>
  <c r="D180" i="5"/>
  <c r="B181"/>
  <c r="C180"/>
  <c r="E180" s="1"/>
  <c r="G180"/>
  <c r="F181" i="4"/>
  <c r="B182"/>
  <c r="F69" i="12" l="1"/>
  <c r="G69"/>
  <c r="F180" i="5"/>
  <c r="E175" i="4"/>
  <c r="D175" s="1"/>
  <c r="G175" s="1"/>
  <c r="C176" s="1"/>
  <c r="B183" i="12"/>
  <c r="I182"/>
  <c r="C182"/>
  <c r="I182" i="6"/>
  <c r="D181" i="5"/>
  <c r="B182"/>
  <c r="C181"/>
  <c r="G181"/>
  <c r="E181"/>
  <c r="F81" i="6"/>
  <c r="G81"/>
  <c r="F182" i="4"/>
  <c r="B183"/>
  <c r="B185" i="6"/>
  <c r="E69" i="12" l="1"/>
  <c r="H69" s="1"/>
  <c r="K69"/>
  <c r="F181" i="5"/>
  <c r="E176" i="4"/>
  <c r="D176" s="1"/>
  <c r="G176" s="1"/>
  <c r="C177" s="1"/>
  <c r="B184" i="12"/>
  <c r="I183"/>
  <c r="C183"/>
  <c r="I183" i="6"/>
  <c r="E81"/>
  <c r="H81" s="1"/>
  <c r="C82" s="1"/>
  <c r="B186"/>
  <c r="F183" i="4"/>
  <c r="B184"/>
  <c r="D182" i="5"/>
  <c r="B183"/>
  <c r="C182"/>
  <c r="E182" s="1"/>
  <c r="D70" i="12" l="1"/>
  <c r="L69"/>
  <c r="G182" i="5"/>
  <c r="F182"/>
  <c r="E177" i="4"/>
  <c r="D177" s="1"/>
  <c r="G177" s="1"/>
  <c r="C178" s="1"/>
  <c r="B185" i="12"/>
  <c r="I184"/>
  <c r="C184"/>
  <c r="I184" i="6"/>
  <c r="D183" i="5"/>
  <c r="B184"/>
  <c r="C183"/>
  <c r="G183"/>
  <c r="E183"/>
  <c r="F184" i="4"/>
  <c r="B185"/>
  <c r="B187" i="6"/>
  <c r="D82"/>
  <c r="F70" i="12" l="1"/>
  <c r="G70"/>
  <c r="F183" i="5"/>
  <c r="E178" i="4"/>
  <c r="D178" s="1"/>
  <c r="G178" s="1"/>
  <c r="C179" s="1"/>
  <c r="B186" i="12"/>
  <c r="I185"/>
  <c r="C185"/>
  <c r="I185" i="6"/>
  <c r="B188"/>
  <c r="F185" i="4"/>
  <c r="B186"/>
  <c r="G82" i="6"/>
  <c r="F82"/>
  <c r="D184" i="5"/>
  <c r="B185"/>
  <c r="C184"/>
  <c r="E184" s="1"/>
  <c r="G184"/>
  <c r="E70" i="12" l="1"/>
  <c r="H70" s="1"/>
  <c r="K70"/>
  <c r="F184" i="5"/>
  <c r="E179" i="4"/>
  <c r="D179" s="1"/>
  <c r="G179" s="1"/>
  <c r="C180" s="1"/>
  <c r="B187" i="12"/>
  <c r="I186"/>
  <c r="C186"/>
  <c r="E82" i="6"/>
  <c r="H82" s="1"/>
  <c r="C83" s="1"/>
  <c r="I186"/>
  <c r="D185" i="5"/>
  <c r="B186"/>
  <c r="C185"/>
  <c r="G185"/>
  <c r="E185"/>
  <c r="F186" i="4"/>
  <c r="B187"/>
  <c r="B189" i="6"/>
  <c r="D83"/>
  <c r="D71" i="12" l="1"/>
  <c r="L70"/>
  <c r="F185" i="5"/>
  <c r="E180" i="4"/>
  <c r="D180" s="1"/>
  <c r="G180" s="1"/>
  <c r="C181" s="1"/>
  <c r="B188" i="12"/>
  <c r="I187"/>
  <c r="C187"/>
  <c r="I187" i="6"/>
  <c r="F83"/>
  <c r="G83"/>
  <c r="B190"/>
  <c r="F187" i="4"/>
  <c r="B188"/>
  <c r="D186" i="5"/>
  <c r="B187"/>
  <c r="C186"/>
  <c r="E186" s="1"/>
  <c r="F71" i="12" l="1"/>
  <c r="G71"/>
  <c r="G186" i="5"/>
  <c r="F186"/>
  <c r="E181" i="4"/>
  <c r="D181" s="1"/>
  <c r="G181" s="1"/>
  <c r="C182" s="1"/>
  <c r="B189" i="12"/>
  <c r="I188"/>
  <c r="C188"/>
  <c r="E83" i="6"/>
  <c r="H83" s="1"/>
  <c r="C84" s="1"/>
  <c r="I188"/>
  <c r="D84"/>
  <c r="D187" i="5"/>
  <c r="B188"/>
  <c r="C187"/>
  <c r="G187"/>
  <c r="E187"/>
  <c r="F188" i="4"/>
  <c r="B189"/>
  <c r="B191" i="6"/>
  <c r="E71" i="12" l="1"/>
  <c r="H71" s="1"/>
  <c r="K71"/>
  <c r="F187" i="5"/>
  <c r="E182" i="4"/>
  <c r="D182" s="1"/>
  <c r="G182" s="1"/>
  <c r="C183" s="1"/>
  <c r="B190" i="12"/>
  <c r="I189"/>
  <c r="C189"/>
  <c r="I189" i="6"/>
  <c r="B192"/>
  <c r="F189" i="4"/>
  <c r="B190"/>
  <c r="F84" i="6"/>
  <c r="G84"/>
  <c r="D188" i="5"/>
  <c r="B189"/>
  <c r="C188"/>
  <c r="E188" s="1"/>
  <c r="G188"/>
  <c r="D72" i="12" l="1"/>
  <c r="L71"/>
  <c r="F188" i="5"/>
  <c r="E183" i="4"/>
  <c r="D183" s="1"/>
  <c r="G183" s="1"/>
  <c r="C184" s="1"/>
  <c r="B191" i="12"/>
  <c r="I190"/>
  <c r="C190"/>
  <c r="E84" i="6"/>
  <c r="H84" s="1"/>
  <c r="C85" s="1"/>
  <c r="I190"/>
  <c r="D85"/>
  <c r="D189" i="5"/>
  <c r="B190"/>
  <c r="C189"/>
  <c r="G189"/>
  <c r="E189"/>
  <c r="F190" i="4"/>
  <c r="B191"/>
  <c r="B193" i="6"/>
  <c r="F72" i="12" l="1"/>
  <c r="G72"/>
  <c r="F189" i="5"/>
  <c r="E184" i="4"/>
  <c r="D184" s="1"/>
  <c r="G184" s="1"/>
  <c r="C185" s="1"/>
  <c r="B192" i="12"/>
  <c r="I191"/>
  <c r="C191"/>
  <c r="I191" i="6"/>
  <c r="D190" i="5"/>
  <c r="B191"/>
  <c r="C190"/>
  <c r="E190" s="1"/>
  <c r="B194" i="6"/>
  <c r="F191" i="4"/>
  <c r="B192"/>
  <c r="F85" i="6"/>
  <c r="G85"/>
  <c r="E72" i="12" l="1"/>
  <c r="H72" s="1"/>
  <c r="K72"/>
  <c r="G190" i="5"/>
  <c r="F190"/>
  <c r="E185" i="4"/>
  <c r="D185" s="1"/>
  <c r="G185" s="1"/>
  <c r="C186" s="1"/>
  <c r="B193" i="12"/>
  <c r="I192"/>
  <c r="C192"/>
  <c r="I192" i="6"/>
  <c r="E85"/>
  <c r="H85" s="1"/>
  <c r="C86" s="1"/>
  <c r="F192" i="4"/>
  <c r="B193"/>
  <c r="B195" i="6"/>
  <c r="D191" i="5"/>
  <c r="B192"/>
  <c r="C191"/>
  <c r="G191"/>
  <c r="E191"/>
  <c r="D73" i="12" l="1"/>
  <c r="L72"/>
  <c r="F191" i="5"/>
  <c r="E186" i="4"/>
  <c r="D186" s="1"/>
  <c r="G186" s="1"/>
  <c r="C187" s="1"/>
  <c r="B194" i="12"/>
  <c r="I193"/>
  <c r="C193"/>
  <c r="D86" i="6"/>
  <c r="I193"/>
  <c r="D192" i="5"/>
  <c r="B193"/>
  <c r="C192"/>
  <c r="E192" s="1"/>
  <c r="G192"/>
  <c r="B196" i="6"/>
  <c r="F193" i="4"/>
  <c r="B194"/>
  <c r="G86" i="6"/>
  <c r="F86"/>
  <c r="F73" i="12" l="1"/>
  <c r="G73"/>
  <c r="F192" i="5"/>
  <c r="E187" i="4"/>
  <c r="D187" s="1"/>
  <c r="G187" s="1"/>
  <c r="C188" s="1"/>
  <c r="B195" i="12"/>
  <c r="I194"/>
  <c r="C194"/>
  <c r="I194" i="6"/>
  <c r="B197"/>
  <c r="D193" i="5"/>
  <c r="B194"/>
  <c r="C193"/>
  <c r="G193"/>
  <c r="E193"/>
  <c r="F194" i="4"/>
  <c r="B195"/>
  <c r="E86" i="6"/>
  <c r="H86" s="1"/>
  <c r="C87" s="1"/>
  <c r="E73" i="12" l="1"/>
  <c r="H73" s="1"/>
  <c r="K73"/>
  <c r="F193" i="5"/>
  <c r="E188" i="4"/>
  <c r="D188" s="1"/>
  <c r="G188" s="1"/>
  <c r="C189" s="1"/>
  <c r="B196" i="12"/>
  <c r="I195"/>
  <c r="C195"/>
  <c r="I195" i="6"/>
  <c r="D87"/>
  <c r="D194" i="5"/>
  <c r="B195"/>
  <c r="C194"/>
  <c r="E194" s="1"/>
  <c r="B198" i="6"/>
  <c r="F195" i="4"/>
  <c r="B196"/>
  <c r="D74" i="12" l="1"/>
  <c r="L73"/>
  <c r="G194" i="5"/>
  <c r="F194"/>
  <c r="E189" i="4"/>
  <c r="D189" s="1"/>
  <c r="G189" s="1"/>
  <c r="C190" s="1"/>
  <c r="B197" i="12"/>
  <c r="I196"/>
  <c r="C196"/>
  <c r="I196" i="6"/>
  <c r="F196" i="4"/>
  <c r="B197"/>
  <c r="B199" i="6"/>
  <c r="D195" i="5"/>
  <c r="B196"/>
  <c r="C195"/>
  <c r="G195"/>
  <c r="E195"/>
  <c r="F87" i="6"/>
  <c r="G87"/>
  <c r="F74" i="12" l="1"/>
  <c r="G74"/>
  <c r="F195" i="5"/>
  <c r="E190" i="4"/>
  <c r="D190" s="1"/>
  <c r="G190" s="1"/>
  <c r="C191" s="1"/>
  <c r="B198" i="12"/>
  <c r="I197"/>
  <c r="C197"/>
  <c r="I197" i="6"/>
  <c r="E87"/>
  <c r="H87" s="1"/>
  <c r="C88" s="1"/>
  <c r="D196" i="5"/>
  <c r="B197"/>
  <c r="C196"/>
  <c r="E196" s="1"/>
  <c r="G196"/>
  <c r="B200" i="6"/>
  <c r="F197" i="4"/>
  <c r="B198"/>
  <c r="E74" i="12" l="1"/>
  <c r="H74" s="1"/>
  <c r="K74"/>
  <c r="F196" i="5"/>
  <c r="E191" i="4"/>
  <c r="D191" s="1"/>
  <c r="G191" s="1"/>
  <c r="C192" s="1"/>
  <c r="B199" i="12"/>
  <c r="I198"/>
  <c r="C198"/>
  <c r="D88" i="6"/>
  <c r="I198"/>
  <c r="B201"/>
  <c r="D197" i="5"/>
  <c r="B198"/>
  <c r="C197"/>
  <c r="G197"/>
  <c r="E197"/>
  <c r="F88" i="6"/>
  <c r="G88"/>
  <c r="F198" i="4"/>
  <c r="B199"/>
  <c r="D75" i="12" l="1"/>
  <c r="L74"/>
  <c r="F197" i="5"/>
  <c r="E192" i="4"/>
  <c r="D192" s="1"/>
  <c r="G192" s="1"/>
  <c r="C193" s="1"/>
  <c r="B200" i="12"/>
  <c r="I199"/>
  <c r="C199"/>
  <c r="E88" i="6"/>
  <c r="H88" s="1"/>
  <c r="C89" s="1"/>
  <c r="I199"/>
  <c r="D89"/>
  <c r="F199" i="4"/>
  <c r="B200"/>
  <c r="D198" i="5"/>
  <c r="B199"/>
  <c r="C198"/>
  <c r="E198" s="1"/>
  <c r="B202" i="6"/>
  <c r="F75" i="12" l="1"/>
  <c r="G75"/>
  <c r="G198" i="5"/>
  <c r="F198"/>
  <c r="E193" i="4"/>
  <c r="D193" s="1"/>
  <c r="G193" s="1"/>
  <c r="C194" s="1"/>
  <c r="B201" i="12"/>
  <c r="I200"/>
  <c r="C200"/>
  <c r="I200" i="6"/>
  <c r="B203"/>
  <c r="D199" i="5"/>
  <c r="B200"/>
  <c r="C199"/>
  <c r="G199"/>
  <c r="E199"/>
  <c r="F200" i="4"/>
  <c r="B201"/>
  <c r="F89" i="6"/>
  <c r="G89"/>
  <c r="E75" i="12" l="1"/>
  <c r="H75" s="1"/>
  <c r="K75"/>
  <c r="F199" i="5"/>
  <c r="E194" i="4"/>
  <c r="D194" s="1"/>
  <c r="G194" s="1"/>
  <c r="C195" s="1"/>
  <c r="B202" i="12"/>
  <c r="I201"/>
  <c r="C201"/>
  <c r="E89" i="6"/>
  <c r="H89" s="1"/>
  <c r="C90" s="1"/>
  <c r="I201"/>
  <c r="D90"/>
  <c r="F201" i="4"/>
  <c r="B202"/>
  <c r="D200" i="5"/>
  <c r="B201"/>
  <c r="C200"/>
  <c r="E200" s="1"/>
  <c r="G200"/>
  <c r="B204" i="6"/>
  <c r="D76" i="12" l="1"/>
  <c r="L75"/>
  <c r="F200" i="5"/>
  <c r="E195" i="4"/>
  <c r="D195" s="1"/>
  <c r="G195" s="1"/>
  <c r="C196" s="1"/>
  <c r="B203" i="12"/>
  <c r="I202"/>
  <c r="C202"/>
  <c r="I202" i="6"/>
  <c r="B205"/>
  <c r="D201" i="5"/>
  <c r="B202"/>
  <c r="C201"/>
  <c r="G201"/>
  <c r="E201"/>
  <c r="F202" i="4"/>
  <c r="B203"/>
  <c r="G90" i="6"/>
  <c r="F90"/>
  <c r="F76" i="12" l="1"/>
  <c r="G76"/>
  <c r="F201" i="5"/>
  <c r="E196" i="4"/>
  <c r="D196" s="1"/>
  <c r="G196" s="1"/>
  <c r="C197" s="1"/>
  <c r="B204" i="12"/>
  <c r="I203"/>
  <c r="C203"/>
  <c r="I203" i="6"/>
  <c r="E90"/>
  <c r="H90" s="1"/>
  <c r="C91" s="1"/>
  <c r="F203" i="4"/>
  <c r="B204"/>
  <c r="D202" i="5"/>
  <c r="B203"/>
  <c r="C202"/>
  <c r="E202" s="1"/>
  <c r="B206" i="6"/>
  <c r="E76" i="12" l="1"/>
  <c r="H76" s="1"/>
  <c r="K76"/>
  <c r="G202" i="5"/>
  <c r="F202"/>
  <c r="E197" i="4"/>
  <c r="D197" s="1"/>
  <c r="G197" s="1"/>
  <c r="C198" s="1"/>
  <c r="B205" i="12"/>
  <c r="I204"/>
  <c r="C204"/>
  <c r="D91" i="6"/>
  <c r="F91" s="1"/>
  <c r="I204"/>
  <c r="B207"/>
  <c r="D203" i="5"/>
  <c r="B204"/>
  <c r="C203"/>
  <c r="G203"/>
  <c r="E203"/>
  <c r="F204" i="4"/>
  <c r="B205"/>
  <c r="G91" i="6"/>
  <c r="D77" i="12" l="1"/>
  <c r="L76"/>
  <c r="F203" i="5"/>
  <c r="E198" i="4"/>
  <c r="D198" s="1"/>
  <c r="G198" s="1"/>
  <c r="C199" s="1"/>
  <c r="B206" i="12"/>
  <c r="I205"/>
  <c r="C205"/>
  <c r="E91" i="6"/>
  <c r="H91" s="1"/>
  <c r="C92" s="1"/>
  <c r="I205"/>
  <c r="D92"/>
  <c r="F205" i="4"/>
  <c r="B206"/>
  <c r="D204" i="5"/>
  <c r="B205"/>
  <c r="C204"/>
  <c r="E204" s="1"/>
  <c r="G204"/>
  <c r="B208" i="6"/>
  <c r="F77" i="12" l="1"/>
  <c r="G77"/>
  <c r="F204" i="5"/>
  <c r="E199" i="4"/>
  <c r="D199" s="1"/>
  <c r="G199" s="1"/>
  <c r="C200" s="1"/>
  <c r="B207" i="12"/>
  <c r="I206"/>
  <c r="C206"/>
  <c r="I206" i="6"/>
  <c r="D205" i="5"/>
  <c r="B206"/>
  <c r="C205"/>
  <c r="G205"/>
  <c r="E205"/>
  <c r="F206" i="4"/>
  <c r="B207"/>
  <c r="B209" i="6"/>
  <c r="G92"/>
  <c r="F92"/>
  <c r="E77" i="12" l="1"/>
  <c r="H77" s="1"/>
  <c r="K77"/>
  <c r="F205" i="5"/>
  <c r="E200" i="4"/>
  <c r="D200" s="1"/>
  <c r="G200" s="1"/>
  <c r="C201" s="1"/>
  <c r="B208" i="12"/>
  <c r="I207"/>
  <c r="C207"/>
  <c r="I207" i="6"/>
  <c r="B210"/>
  <c r="E92"/>
  <c r="H92" s="1"/>
  <c r="C93" s="1"/>
  <c r="F207" i="4"/>
  <c r="B208"/>
  <c r="D206" i="5"/>
  <c r="B207"/>
  <c r="C206"/>
  <c r="E206" s="1"/>
  <c r="D78" i="12" l="1"/>
  <c r="L77"/>
  <c r="G206" i="5"/>
  <c r="F206"/>
  <c r="E201" i="4"/>
  <c r="D201" s="1"/>
  <c r="G201" s="1"/>
  <c r="C202" s="1"/>
  <c r="B209" i="12"/>
  <c r="I208"/>
  <c r="C208"/>
  <c r="I208" i="6"/>
  <c r="D207" i="5"/>
  <c r="B208"/>
  <c r="C207"/>
  <c r="G207"/>
  <c r="E207"/>
  <c r="F208" i="4"/>
  <c r="B209"/>
  <c r="B211" i="6"/>
  <c r="D93"/>
  <c r="F78" i="12" l="1"/>
  <c r="G78"/>
  <c r="F207" i="5"/>
  <c r="E202" i="4"/>
  <c r="D202" s="1"/>
  <c r="G202" s="1"/>
  <c r="C203" s="1"/>
  <c r="B210" i="12"/>
  <c r="I209"/>
  <c r="C209"/>
  <c r="I209" i="6"/>
  <c r="F93"/>
  <c r="G93"/>
  <c r="B212"/>
  <c r="F209" i="4"/>
  <c r="B210"/>
  <c r="D208" i="5"/>
  <c r="B209"/>
  <c r="C208"/>
  <c r="E208" s="1"/>
  <c r="G208"/>
  <c r="E78" i="12" l="1"/>
  <c r="H78" s="1"/>
  <c r="K78"/>
  <c r="F208" i="5"/>
  <c r="E203" i="4"/>
  <c r="D203" s="1"/>
  <c r="G203" s="1"/>
  <c r="C204" s="1"/>
  <c r="B211" i="12"/>
  <c r="I210"/>
  <c r="C210"/>
  <c r="I210" i="6"/>
  <c r="D209" i="5"/>
  <c r="B210"/>
  <c r="C209"/>
  <c r="G209"/>
  <c r="E209"/>
  <c r="F210" i="4"/>
  <c r="B211"/>
  <c r="E93" i="6"/>
  <c r="H93" s="1"/>
  <c r="C94" s="1"/>
  <c r="B213"/>
  <c r="D79" i="12" l="1"/>
  <c r="L78"/>
  <c r="F209" i="5"/>
  <c r="E204" i="4"/>
  <c r="D204" s="1"/>
  <c r="G204" s="1"/>
  <c r="C205" s="1"/>
  <c r="B212" i="12"/>
  <c r="I211"/>
  <c r="C211"/>
  <c r="I211" i="6"/>
  <c r="B214"/>
  <c r="D94"/>
  <c r="F211" i="4"/>
  <c r="B212"/>
  <c r="D210" i="5"/>
  <c r="B211"/>
  <c r="C210"/>
  <c r="E210" s="1"/>
  <c r="F79" i="12" l="1"/>
  <c r="G79"/>
  <c r="G210" i="5"/>
  <c r="F210"/>
  <c r="E205" i="4"/>
  <c r="D205" s="1"/>
  <c r="G205" s="1"/>
  <c r="C206" s="1"/>
  <c r="B213" i="12"/>
  <c r="I212"/>
  <c r="C212"/>
  <c r="I212" i="6"/>
  <c r="D211" i="5"/>
  <c r="B212"/>
  <c r="C211"/>
  <c r="G211"/>
  <c r="E211"/>
  <c r="B215" i="6"/>
  <c r="F212" i="4"/>
  <c r="B213"/>
  <c r="G94" i="6"/>
  <c r="F94"/>
  <c r="E79" i="12" l="1"/>
  <c r="H79" s="1"/>
  <c r="K79"/>
  <c r="F211" i="5"/>
  <c r="E206" i="4"/>
  <c r="D206" s="1"/>
  <c r="G206" s="1"/>
  <c r="C207" s="1"/>
  <c r="B214" i="12"/>
  <c r="I213"/>
  <c r="C213"/>
  <c r="I213" i="6"/>
  <c r="E94"/>
  <c r="H94" s="1"/>
  <c r="C95" s="1"/>
  <c r="F213" i="4"/>
  <c r="B214"/>
  <c r="B216" i="6"/>
  <c r="D212" i="5"/>
  <c r="B213"/>
  <c r="C212"/>
  <c r="E212" s="1"/>
  <c r="G212"/>
  <c r="D80" i="12" l="1"/>
  <c r="L79"/>
  <c r="F212" i="5"/>
  <c r="E207" i="4"/>
  <c r="D207" s="1"/>
  <c r="G207" s="1"/>
  <c r="C208" s="1"/>
  <c r="B215" i="12"/>
  <c r="I214"/>
  <c r="C214"/>
  <c r="I214" i="6"/>
  <c r="D213" i="5"/>
  <c r="B214"/>
  <c r="C213"/>
  <c r="G213"/>
  <c r="E213"/>
  <c r="F214" i="4"/>
  <c r="B215"/>
  <c r="B217" i="6"/>
  <c r="D95"/>
  <c r="F80" i="12" l="1"/>
  <c r="G80"/>
  <c r="F213" i="5"/>
  <c r="E208" i="4"/>
  <c r="D208" s="1"/>
  <c r="G208" s="1"/>
  <c r="C209" s="1"/>
  <c r="B216" i="12"/>
  <c r="I215"/>
  <c r="C215"/>
  <c r="I215" i="6"/>
  <c r="B218"/>
  <c r="F95"/>
  <c r="G95"/>
  <c r="F215" i="4"/>
  <c r="B216"/>
  <c r="D214" i="5"/>
  <c r="B215"/>
  <c r="C214"/>
  <c r="E214" s="1"/>
  <c r="E80" i="12" l="1"/>
  <c r="H80" s="1"/>
  <c r="K80"/>
  <c r="G214" i="5"/>
  <c r="F214"/>
  <c r="E209" i="4"/>
  <c r="D209" s="1"/>
  <c r="G209" s="1"/>
  <c r="C210" s="1"/>
  <c r="B217" i="12"/>
  <c r="I216"/>
  <c r="C216"/>
  <c r="I216" i="6"/>
  <c r="D215" i="5"/>
  <c r="B216"/>
  <c r="C215"/>
  <c r="G215"/>
  <c r="E215"/>
  <c r="F216" i="4"/>
  <c r="B217"/>
  <c r="B219" i="6"/>
  <c r="E95"/>
  <c r="H95" s="1"/>
  <c r="C96" s="1"/>
  <c r="D81" i="12" l="1"/>
  <c r="L80"/>
  <c r="F215" i="5"/>
  <c r="E210" i="4"/>
  <c r="D210" s="1"/>
  <c r="G210" s="1"/>
  <c r="C211" s="1"/>
  <c r="B218" i="12"/>
  <c r="I217"/>
  <c r="C217"/>
  <c r="I217" i="6"/>
  <c r="D96"/>
  <c r="B220"/>
  <c r="F217" i="4"/>
  <c r="B218"/>
  <c r="D216" i="5"/>
  <c r="B217"/>
  <c r="C216"/>
  <c r="E216" s="1"/>
  <c r="G216"/>
  <c r="F81" i="12" l="1"/>
  <c r="G81"/>
  <c r="F216" i="5"/>
  <c r="E211" i="4"/>
  <c r="D211" s="1"/>
  <c r="G211" s="1"/>
  <c r="C212" s="1"/>
  <c r="B219" i="12"/>
  <c r="I218"/>
  <c r="C218"/>
  <c r="I218" i="6"/>
  <c r="D217" i="5"/>
  <c r="B218"/>
  <c r="C217"/>
  <c r="G217"/>
  <c r="E217"/>
  <c r="F218" i="4"/>
  <c r="B219"/>
  <c r="B221" i="6"/>
  <c r="F96"/>
  <c r="G96"/>
  <c r="E81" i="12" l="1"/>
  <c r="H81" s="1"/>
  <c r="K81"/>
  <c r="F217" i="5"/>
  <c r="E212" i="4"/>
  <c r="D212" s="1"/>
  <c r="G212" s="1"/>
  <c r="C213" s="1"/>
  <c r="B220" i="12"/>
  <c r="I219"/>
  <c r="C219"/>
  <c r="I219" i="6"/>
  <c r="E96"/>
  <c r="H96" s="1"/>
  <c r="C97" s="1"/>
  <c r="B222"/>
  <c r="F219" i="4"/>
  <c r="B220"/>
  <c r="D218" i="5"/>
  <c r="B219"/>
  <c r="C218"/>
  <c r="E218" s="1"/>
  <c r="D82" i="12" l="1"/>
  <c r="L81"/>
  <c r="G218" i="5"/>
  <c r="F218"/>
  <c r="E213" i="4"/>
  <c r="D213" s="1"/>
  <c r="G213" s="1"/>
  <c r="C214" s="1"/>
  <c r="B221" i="12"/>
  <c r="I220"/>
  <c r="C220"/>
  <c r="D97" i="6"/>
  <c r="I220"/>
  <c r="D219" i="5"/>
  <c r="B220"/>
  <c r="C219"/>
  <c r="G219"/>
  <c r="E219"/>
  <c r="F220" i="4"/>
  <c r="B221"/>
  <c r="B223" i="6"/>
  <c r="F97"/>
  <c r="G97"/>
  <c r="F82" i="12" l="1"/>
  <c r="G82"/>
  <c r="F219" i="5"/>
  <c r="E214" i="4"/>
  <c r="D214" s="1"/>
  <c r="G214" s="1"/>
  <c r="C215" s="1"/>
  <c r="B222" i="12"/>
  <c r="I221"/>
  <c r="C221"/>
  <c r="I221" i="6"/>
  <c r="B224"/>
  <c r="F221" i="4"/>
  <c r="B222"/>
  <c r="D220" i="5"/>
  <c r="B221"/>
  <c r="C220"/>
  <c r="E220" s="1"/>
  <c r="G220"/>
  <c r="E97" i="6"/>
  <c r="H97" s="1"/>
  <c r="C98" s="1"/>
  <c r="E82" i="12" l="1"/>
  <c r="H82" s="1"/>
  <c r="K82"/>
  <c r="F220" i="5"/>
  <c r="E215" i="4"/>
  <c r="D215" s="1"/>
  <c r="G215" s="1"/>
  <c r="C216" s="1"/>
  <c r="B223" i="12"/>
  <c r="I222"/>
  <c r="C222"/>
  <c r="I222" i="6"/>
  <c r="D98"/>
  <c r="D221" i="5"/>
  <c r="B222"/>
  <c r="C221"/>
  <c r="G221"/>
  <c r="E221"/>
  <c r="F222" i="4"/>
  <c r="B223"/>
  <c r="B225" i="6"/>
  <c r="D83" i="12" l="1"/>
  <c r="L82"/>
  <c r="F221" i="5"/>
  <c r="E216" i="4"/>
  <c r="D216" s="1"/>
  <c r="G216" s="1"/>
  <c r="C217" s="1"/>
  <c r="B224" i="12"/>
  <c r="I223"/>
  <c r="C223"/>
  <c r="I223" i="6"/>
  <c r="B226"/>
  <c r="F223" i="4"/>
  <c r="B224"/>
  <c r="D222" i="5"/>
  <c r="B223"/>
  <c r="C222"/>
  <c r="E222" s="1"/>
  <c r="G98" i="6"/>
  <c r="F98"/>
  <c r="F83" i="12" l="1"/>
  <c r="G83"/>
  <c r="G222" i="5"/>
  <c r="F222"/>
  <c r="E217" i="4"/>
  <c r="D217" s="1"/>
  <c r="G217" s="1"/>
  <c r="C218" s="1"/>
  <c r="B225" i="12"/>
  <c r="I224"/>
  <c r="C224"/>
  <c r="E98" i="6"/>
  <c r="H98" s="1"/>
  <c r="C99" s="1"/>
  <c r="I224"/>
  <c r="D99"/>
  <c r="D223" i="5"/>
  <c r="B224"/>
  <c r="C223"/>
  <c r="G223"/>
  <c r="E223"/>
  <c r="F224" i="4"/>
  <c r="B225"/>
  <c r="B227" i="6"/>
  <c r="E83" i="12" l="1"/>
  <c r="H83" s="1"/>
  <c r="K83"/>
  <c r="F223" i="5"/>
  <c r="E218" i="4"/>
  <c r="D218" s="1"/>
  <c r="G218" s="1"/>
  <c r="C219" s="1"/>
  <c r="B226" i="12"/>
  <c r="I225"/>
  <c r="C225"/>
  <c r="I225" i="6"/>
  <c r="B228"/>
  <c r="F225" i="4"/>
  <c r="B226"/>
  <c r="D224" i="5"/>
  <c r="B225"/>
  <c r="C224"/>
  <c r="E224" s="1"/>
  <c r="G224"/>
  <c r="F99" i="6"/>
  <c r="G99"/>
  <c r="D84" i="12" l="1"/>
  <c r="L83"/>
  <c r="F224" i="5"/>
  <c r="E219" i="4"/>
  <c r="D219" s="1"/>
  <c r="G219" s="1"/>
  <c r="C220" s="1"/>
  <c r="B227" i="12"/>
  <c r="I226"/>
  <c r="C226"/>
  <c r="E99" i="6"/>
  <c r="H99" s="1"/>
  <c r="C100" s="1"/>
  <c r="I226"/>
  <c r="D100"/>
  <c r="D225" i="5"/>
  <c r="B226"/>
  <c r="C225"/>
  <c r="G225"/>
  <c r="E225"/>
  <c r="F226" i="4"/>
  <c r="B227"/>
  <c r="B229" i="6"/>
  <c r="F84" i="12" l="1"/>
  <c r="G84"/>
  <c r="F225" i="5"/>
  <c r="E220" i="4"/>
  <c r="D220" s="1"/>
  <c r="G220" s="1"/>
  <c r="C221" s="1"/>
  <c r="B228" i="12"/>
  <c r="I227"/>
  <c r="C227"/>
  <c r="I227" i="6"/>
  <c r="B230"/>
  <c r="F227" i="4"/>
  <c r="B228"/>
  <c r="D226" i="5"/>
  <c r="B227"/>
  <c r="C226"/>
  <c r="E226" s="1"/>
  <c r="G100" i="6"/>
  <c r="F100"/>
  <c r="E84" i="12" l="1"/>
  <c r="H84" s="1"/>
  <c r="K84"/>
  <c r="G226" i="5"/>
  <c r="F226"/>
  <c r="E221" i="4"/>
  <c r="D221" s="1"/>
  <c r="G221" s="1"/>
  <c r="C222" s="1"/>
  <c r="B229" i="12"/>
  <c r="I228"/>
  <c r="C228"/>
  <c r="E100" i="6"/>
  <c r="H100" s="1"/>
  <c r="C101" s="1"/>
  <c r="I228"/>
  <c r="D101"/>
  <c r="D227" i="5"/>
  <c r="B228"/>
  <c r="C227"/>
  <c r="G227"/>
  <c r="E227"/>
  <c r="F228" i="4"/>
  <c r="B229"/>
  <c r="B231" i="6"/>
  <c r="D85" i="12" l="1"/>
  <c r="L84"/>
  <c r="F227" i="5"/>
  <c r="E222" i="4"/>
  <c r="D222" s="1"/>
  <c r="G222" s="1"/>
  <c r="C223" s="1"/>
  <c r="B230" i="12"/>
  <c r="I229"/>
  <c r="C229"/>
  <c r="I229" i="6"/>
  <c r="B232"/>
  <c r="F229" i="4"/>
  <c r="B230"/>
  <c r="D228" i="5"/>
  <c r="B229"/>
  <c r="C228"/>
  <c r="E228" s="1"/>
  <c r="G228"/>
  <c r="F101" i="6"/>
  <c r="G101"/>
  <c r="F85" i="12" l="1"/>
  <c r="G85"/>
  <c r="F228" i="5"/>
  <c r="E223" i="4"/>
  <c r="D223" s="1"/>
  <c r="G223" s="1"/>
  <c r="C224" s="1"/>
  <c r="B231" i="12"/>
  <c r="I230"/>
  <c r="C230"/>
  <c r="I230" i="6"/>
  <c r="D229" i="5"/>
  <c r="B230"/>
  <c r="C229"/>
  <c r="G229"/>
  <c r="E229"/>
  <c r="F230" i="4"/>
  <c r="B231"/>
  <c r="B233" i="6"/>
  <c r="E101"/>
  <c r="H101" s="1"/>
  <c r="C102" s="1"/>
  <c r="E85" i="12" l="1"/>
  <c r="H85" s="1"/>
  <c r="K85"/>
  <c r="F229" i="5"/>
  <c r="E224" i="4"/>
  <c r="D224" s="1"/>
  <c r="G224" s="1"/>
  <c r="C225" s="1"/>
  <c r="B232" i="12"/>
  <c r="I231"/>
  <c r="C231"/>
  <c r="I231" i="6"/>
  <c r="B234"/>
  <c r="F231" i="4"/>
  <c r="B232"/>
  <c r="D230" i="5"/>
  <c r="B231"/>
  <c r="C230"/>
  <c r="E230" s="1"/>
  <c r="D102" i="6"/>
  <c r="D86" i="12" l="1"/>
  <c r="L85"/>
  <c r="G230" i="5"/>
  <c r="F230"/>
  <c r="E225" i="4"/>
  <c r="D225" s="1"/>
  <c r="G225" s="1"/>
  <c r="C226" s="1"/>
  <c r="B233" i="12"/>
  <c r="I232"/>
  <c r="C232"/>
  <c r="I232" i="6"/>
  <c r="G102"/>
  <c r="F102"/>
  <c r="D231" i="5"/>
  <c r="B232"/>
  <c r="C231"/>
  <c r="G231"/>
  <c r="E231"/>
  <c r="F232" i="4"/>
  <c r="B233"/>
  <c r="B235" i="6"/>
  <c r="F86" i="12" l="1"/>
  <c r="G86"/>
  <c r="F231" i="5"/>
  <c r="E226" i="4"/>
  <c r="D226" s="1"/>
  <c r="G226" s="1"/>
  <c r="C227" s="1"/>
  <c r="B234" i="12"/>
  <c r="I233"/>
  <c r="C233"/>
  <c r="I233" i="6"/>
  <c r="B236"/>
  <c r="F233" i="4"/>
  <c r="B234"/>
  <c r="D232" i="5"/>
  <c r="B233"/>
  <c r="C232"/>
  <c r="E232" s="1"/>
  <c r="G232"/>
  <c r="E102" i="6"/>
  <c r="H102" s="1"/>
  <c r="C103" s="1"/>
  <c r="E86" i="12" l="1"/>
  <c r="H86" s="1"/>
  <c r="K86"/>
  <c r="F232" i="5"/>
  <c r="E227" i="4"/>
  <c r="D227" s="1"/>
  <c r="G227" s="1"/>
  <c r="C228" s="1"/>
  <c r="B235" i="12"/>
  <c r="I234"/>
  <c r="C234"/>
  <c r="I234" i="6"/>
  <c r="D233" i="5"/>
  <c r="B234"/>
  <c r="C233"/>
  <c r="G233"/>
  <c r="E233"/>
  <c r="F234" i="4"/>
  <c r="B235"/>
  <c r="B237" i="6"/>
  <c r="D103"/>
  <c r="D87" i="12" l="1"/>
  <c r="L86"/>
  <c r="F233" i="5"/>
  <c r="E228" i="4"/>
  <c r="D228" s="1"/>
  <c r="G228" s="1"/>
  <c r="C229" s="1"/>
  <c r="B236" i="12"/>
  <c r="I235"/>
  <c r="C235"/>
  <c r="I235" i="6"/>
  <c r="F235" i="4"/>
  <c r="B236"/>
  <c r="D234" i="5"/>
  <c r="B235"/>
  <c r="C234"/>
  <c r="E234" s="1"/>
  <c r="B238" i="6"/>
  <c r="F103"/>
  <c r="G103"/>
  <c r="F87" i="12" l="1"/>
  <c r="G87"/>
  <c r="G234" i="5"/>
  <c r="F234"/>
  <c r="E229" i="4"/>
  <c r="D229" s="1"/>
  <c r="G229" s="1"/>
  <c r="C230" s="1"/>
  <c r="B237" i="12"/>
  <c r="I236"/>
  <c r="C236"/>
  <c r="E103" i="6"/>
  <c r="H103" s="1"/>
  <c r="C104" s="1"/>
  <c r="I236"/>
  <c r="D104"/>
  <c r="B239"/>
  <c r="D235" i="5"/>
  <c r="B236"/>
  <c r="C235"/>
  <c r="G235"/>
  <c r="E235"/>
  <c r="F236" i="4"/>
  <c r="B237"/>
  <c r="E87" i="12" l="1"/>
  <c r="H87" s="1"/>
  <c r="K87"/>
  <c r="F235" i="5"/>
  <c r="E230" i="4"/>
  <c r="D230" s="1"/>
  <c r="G230" s="1"/>
  <c r="C231" s="1"/>
  <c r="B238" i="12"/>
  <c r="I237"/>
  <c r="C237"/>
  <c r="I237" i="6"/>
  <c r="F104"/>
  <c r="G104"/>
  <c r="F237" i="4"/>
  <c r="B238"/>
  <c r="D236" i="5"/>
  <c r="B237"/>
  <c r="C236"/>
  <c r="E236" s="1"/>
  <c r="G236"/>
  <c r="B240" i="6"/>
  <c r="D88" i="12" l="1"/>
  <c r="L87"/>
  <c r="F236" i="5"/>
  <c r="E231" i="4"/>
  <c r="D231" s="1"/>
  <c r="G231" s="1"/>
  <c r="C232" s="1"/>
  <c r="B239" i="12"/>
  <c r="I238"/>
  <c r="C238"/>
  <c r="E104" i="6"/>
  <c r="H104" s="1"/>
  <c r="C105" s="1"/>
  <c r="I238"/>
  <c r="D105"/>
  <c r="B241"/>
  <c r="F238" i="4"/>
  <c r="B239"/>
  <c r="D237" i="5"/>
  <c r="B238"/>
  <c r="C237"/>
  <c r="G237"/>
  <c r="E237"/>
  <c r="F88" i="12" l="1"/>
  <c r="G88"/>
  <c r="F237" i="5"/>
  <c r="E232" i="4"/>
  <c r="D232" s="1"/>
  <c r="G232" s="1"/>
  <c r="C233" s="1"/>
  <c r="B240" i="12"/>
  <c r="I239"/>
  <c r="C239"/>
  <c r="I239" i="6"/>
  <c r="D238" i="5"/>
  <c r="B239"/>
  <c r="C238"/>
  <c r="E238" s="1"/>
  <c r="F239" i="4"/>
  <c r="B240"/>
  <c r="F105" i="6"/>
  <c r="G105"/>
  <c r="B242"/>
  <c r="E88" i="12" l="1"/>
  <c r="H88" s="1"/>
  <c r="K88"/>
  <c r="G238" i="5"/>
  <c r="F238"/>
  <c r="E233" i="4"/>
  <c r="D233" s="1"/>
  <c r="G233" s="1"/>
  <c r="C234" s="1"/>
  <c r="B241" i="12"/>
  <c r="I240"/>
  <c r="C240"/>
  <c r="E105" i="6"/>
  <c r="H105" s="1"/>
  <c r="C106" s="1"/>
  <c r="I240"/>
  <c r="D106"/>
  <c r="B243"/>
  <c r="F240" i="4"/>
  <c r="B241"/>
  <c r="D239" i="5"/>
  <c r="B240"/>
  <c r="C239"/>
  <c r="G239"/>
  <c r="E239"/>
  <c r="D89" i="12" l="1"/>
  <c r="L88"/>
  <c r="F239" i="5"/>
  <c r="E234" i="4"/>
  <c r="D234" s="1"/>
  <c r="G234" s="1"/>
  <c r="C235" s="1"/>
  <c r="B242" i="12"/>
  <c r="I241"/>
  <c r="C241"/>
  <c r="I241" i="6"/>
  <c r="D240" i="5"/>
  <c r="B241"/>
  <c r="C240"/>
  <c r="E240" s="1"/>
  <c r="G240"/>
  <c r="F241" i="4"/>
  <c r="B242"/>
  <c r="B244" i="6"/>
  <c r="F106"/>
  <c r="G106"/>
  <c r="F89" i="12" l="1"/>
  <c r="G89"/>
  <c r="F240" i="5"/>
  <c r="E235" i="4"/>
  <c r="D235" s="1"/>
  <c r="G235" s="1"/>
  <c r="C236" s="1"/>
  <c r="B243" i="12"/>
  <c r="I242"/>
  <c r="C242"/>
  <c r="I242" i="6"/>
  <c r="E106"/>
  <c r="H106" s="1"/>
  <c r="C107" s="1"/>
  <c r="B245"/>
  <c r="F242" i="4"/>
  <c r="B243"/>
  <c r="D241" i="5"/>
  <c r="B242"/>
  <c r="C241"/>
  <c r="G241"/>
  <c r="E241"/>
  <c r="E89" i="12" l="1"/>
  <c r="H89" s="1"/>
  <c r="K89"/>
  <c r="F241" i="5"/>
  <c r="E236" i="4"/>
  <c r="D236" s="1"/>
  <c r="G236" s="1"/>
  <c r="C237" s="1"/>
  <c r="B244" i="12"/>
  <c r="I243"/>
  <c r="C243"/>
  <c r="D107" i="6"/>
  <c r="G107" s="1"/>
  <c r="I243"/>
  <c r="F243" i="4"/>
  <c r="B244"/>
  <c r="F107" i="6"/>
  <c r="D242" i="5"/>
  <c r="B243"/>
  <c r="C242"/>
  <c r="E242" s="1"/>
  <c r="B246" i="6"/>
  <c r="D90" i="12" l="1"/>
  <c r="L89"/>
  <c r="G242" i="5"/>
  <c r="F242"/>
  <c r="E237" i="4"/>
  <c r="D237" s="1"/>
  <c r="G237" s="1"/>
  <c r="C238" s="1"/>
  <c r="B245" i="12"/>
  <c r="I244"/>
  <c r="C244"/>
  <c r="I244" i="6"/>
  <c r="B247"/>
  <c r="F244" i="4"/>
  <c r="B245"/>
  <c r="D243" i="5"/>
  <c r="B244"/>
  <c r="C243"/>
  <c r="G243"/>
  <c r="E243"/>
  <c r="E107" i="6"/>
  <c r="H107" s="1"/>
  <c r="C108" s="1"/>
  <c r="F90" i="12" l="1"/>
  <c r="G90"/>
  <c r="F243" i="5"/>
  <c r="E238" i="4"/>
  <c r="D238" s="1"/>
  <c r="G238" s="1"/>
  <c r="C239" s="1"/>
  <c r="B246" i="12"/>
  <c r="I245"/>
  <c r="C245"/>
  <c r="I245" i="6"/>
  <c r="B248"/>
  <c r="D108"/>
  <c r="D244" i="5"/>
  <c r="B245"/>
  <c r="C244"/>
  <c r="E244" s="1"/>
  <c r="G244"/>
  <c r="F245" i="4"/>
  <c r="B246"/>
  <c r="E90" i="12" l="1"/>
  <c r="H90" s="1"/>
  <c r="K90"/>
  <c r="F244" i="5"/>
  <c r="E239" i="4"/>
  <c r="D239" s="1"/>
  <c r="G239" s="1"/>
  <c r="C240" s="1"/>
  <c r="B247" i="12"/>
  <c r="I246"/>
  <c r="C246"/>
  <c r="I246" i="6"/>
  <c r="F246" i="4"/>
  <c r="B247"/>
  <c r="G108" i="6"/>
  <c r="F108"/>
  <c r="D245" i="5"/>
  <c r="B246"/>
  <c r="C245"/>
  <c r="G245"/>
  <c r="E245"/>
  <c r="B249" i="6"/>
  <c r="D91" i="12" l="1"/>
  <c r="L90"/>
  <c r="F245" i="5"/>
  <c r="E240" i="4"/>
  <c r="D240" s="1"/>
  <c r="G240" s="1"/>
  <c r="C241" s="1"/>
  <c r="B248" i="12"/>
  <c r="I247"/>
  <c r="C247"/>
  <c r="I247" i="6"/>
  <c r="D246" i="5"/>
  <c r="B247"/>
  <c r="C246"/>
  <c r="E246" s="1"/>
  <c r="F247" i="4"/>
  <c r="B248"/>
  <c r="B250" i="6"/>
  <c r="E108"/>
  <c r="H108" s="1"/>
  <c r="C109" s="1"/>
  <c r="F91" i="12" l="1"/>
  <c r="G91"/>
  <c r="G246" i="5"/>
  <c r="F246"/>
  <c r="E241" i="4"/>
  <c r="D241" s="1"/>
  <c r="G241" s="1"/>
  <c r="C242" s="1"/>
  <c r="B249" i="12"/>
  <c r="I248"/>
  <c r="C248"/>
  <c r="I248" i="6"/>
  <c r="D109"/>
  <c r="B251"/>
  <c r="F248" i="4"/>
  <c r="B249"/>
  <c r="D247" i="5"/>
  <c r="B248"/>
  <c r="C247"/>
  <c r="G247"/>
  <c r="E247"/>
  <c r="E91" i="12" l="1"/>
  <c r="H91" s="1"/>
  <c r="K91"/>
  <c r="F247" i="5"/>
  <c r="E242" i="4"/>
  <c r="D242" s="1"/>
  <c r="G242" s="1"/>
  <c r="C243" s="1"/>
  <c r="B250" i="12"/>
  <c r="I249"/>
  <c r="C249"/>
  <c r="I249" i="6"/>
  <c r="F109"/>
  <c r="G109"/>
  <c r="D248" i="5"/>
  <c r="B249"/>
  <c r="C248"/>
  <c r="E248" s="1"/>
  <c r="G248"/>
  <c r="F249" i="4"/>
  <c r="B250"/>
  <c r="B252" i="6"/>
  <c r="D92" i="12" l="1"/>
  <c r="L91"/>
  <c r="F248" i="5"/>
  <c r="E243" i="4"/>
  <c r="D243" s="1"/>
  <c r="G243" s="1"/>
  <c r="C244" s="1"/>
  <c r="B251" i="12"/>
  <c r="I250"/>
  <c r="C250"/>
  <c r="E109" i="6"/>
  <c r="H109" s="1"/>
  <c r="C110" s="1"/>
  <c r="I250"/>
  <c r="D110"/>
  <c r="F250" i="4"/>
  <c r="B251"/>
  <c r="D249" i="5"/>
  <c r="B250"/>
  <c r="C249"/>
  <c r="G249"/>
  <c r="E249"/>
  <c r="B253" i="6"/>
  <c r="F92" i="12" l="1"/>
  <c r="G92"/>
  <c r="F249" i="5"/>
  <c r="E244" i="4"/>
  <c r="D244" s="1"/>
  <c r="G244" s="1"/>
  <c r="C245" s="1"/>
  <c r="B252" i="12"/>
  <c r="I251"/>
  <c r="C251"/>
  <c r="I251" i="6"/>
  <c r="D250" i="5"/>
  <c r="B251"/>
  <c r="C250"/>
  <c r="E250" s="1"/>
  <c r="F251" i="4"/>
  <c r="B252"/>
  <c r="B254" i="6"/>
  <c r="F110"/>
  <c r="G110"/>
  <c r="E92" i="12" l="1"/>
  <c r="H92" s="1"/>
  <c r="K92"/>
  <c r="G250" i="5"/>
  <c r="F250"/>
  <c r="E245" i="4"/>
  <c r="D245" s="1"/>
  <c r="G245" s="1"/>
  <c r="C246" s="1"/>
  <c r="B253" i="12"/>
  <c r="I252"/>
  <c r="C252"/>
  <c r="E110" i="6"/>
  <c r="H110" s="1"/>
  <c r="C111" s="1"/>
  <c r="I252"/>
  <c r="B255"/>
  <c r="D111"/>
  <c r="F252" i="4"/>
  <c r="B253"/>
  <c r="D251" i="5"/>
  <c r="B252"/>
  <c r="C251"/>
  <c r="G251"/>
  <c r="E251"/>
  <c r="D93" i="12" l="1"/>
  <c r="L92"/>
  <c r="F251" i="5"/>
  <c r="E246" i="4"/>
  <c r="D246" s="1"/>
  <c r="G246" s="1"/>
  <c r="C247" s="1"/>
  <c r="B254" i="12"/>
  <c r="I253"/>
  <c r="C253"/>
  <c r="I253" i="6"/>
  <c r="B256"/>
  <c r="D252" i="5"/>
  <c r="B253"/>
  <c r="C252"/>
  <c r="E252" s="1"/>
  <c r="G252"/>
  <c r="F253" i="4"/>
  <c r="B254"/>
  <c r="F111" i="6"/>
  <c r="G111"/>
  <c r="F93" i="12" l="1"/>
  <c r="G93"/>
  <c r="F252" i="5"/>
  <c r="E247" i="4"/>
  <c r="D247" s="1"/>
  <c r="G247" s="1"/>
  <c r="C248" s="1"/>
  <c r="B255" i="12"/>
  <c r="I254"/>
  <c r="C254"/>
  <c r="E111" i="6"/>
  <c r="H111" s="1"/>
  <c r="C112" s="1"/>
  <c r="I254"/>
  <c r="D112"/>
  <c r="F254" i="4"/>
  <c r="B255"/>
  <c r="D253" i="5"/>
  <c r="B254"/>
  <c r="C253"/>
  <c r="G253"/>
  <c r="E253"/>
  <c r="B257" i="6"/>
  <c r="E93" i="12" l="1"/>
  <c r="H93" s="1"/>
  <c r="K93"/>
  <c r="F253" i="5"/>
  <c r="E248" i="4"/>
  <c r="D248" s="1"/>
  <c r="G248" s="1"/>
  <c r="C249" s="1"/>
  <c r="B256" i="12"/>
  <c r="I255"/>
  <c r="C255"/>
  <c r="I255" i="6"/>
  <c r="F112"/>
  <c r="G112"/>
  <c r="B258"/>
  <c r="D254" i="5"/>
  <c r="B255"/>
  <c r="C254"/>
  <c r="E254" s="1"/>
  <c r="F255" i="4"/>
  <c r="B256"/>
  <c r="D94" i="12" l="1"/>
  <c r="L93"/>
  <c r="G254" i="5"/>
  <c r="F254"/>
  <c r="E249" i="4"/>
  <c r="D249" s="1"/>
  <c r="G249" s="1"/>
  <c r="C250" s="1"/>
  <c r="B257" i="12"/>
  <c r="I256"/>
  <c r="C256"/>
  <c r="E112" i="6"/>
  <c r="H112" s="1"/>
  <c r="C113" s="1"/>
  <c r="I256"/>
  <c r="D113"/>
  <c r="F256" i="4"/>
  <c r="B257"/>
  <c r="D255" i="5"/>
  <c r="B256"/>
  <c r="C255"/>
  <c r="G255"/>
  <c r="E255"/>
  <c r="B259" i="6"/>
  <c r="F94" i="12" l="1"/>
  <c r="G94"/>
  <c r="F255" i="5"/>
  <c r="E250" i="4"/>
  <c r="D250" s="1"/>
  <c r="G250" s="1"/>
  <c r="C251" s="1"/>
  <c r="B258" i="12"/>
  <c r="I257"/>
  <c r="C257"/>
  <c r="I257" i="6"/>
  <c r="F113"/>
  <c r="G113"/>
  <c r="B260"/>
  <c r="D256" i="5"/>
  <c r="B257"/>
  <c r="C256"/>
  <c r="E256" s="1"/>
  <c r="G256"/>
  <c r="F257" i="4"/>
  <c r="B258"/>
  <c r="E94" i="12" l="1"/>
  <c r="H94" s="1"/>
  <c r="K94"/>
  <c r="F256" i="5"/>
  <c r="E251" i="4"/>
  <c r="D251" s="1"/>
  <c r="G251" s="1"/>
  <c r="C252" s="1"/>
  <c r="B259" i="12"/>
  <c r="I258"/>
  <c r="C258"/>
  <c r="E113" i="6"/>
  <c r="H113" s="1"/>
  <c r="C114" s="1"/>
  <c r="I258"/>
  <c r="D114"/>
  <c r="F258" i="4"/>
  <c r="B259"/>
  <c r="D257" i="5"/>
  <c r="B258"/>
  <c r="C257"/>
  <c r="G257"/>
  <c r="E257"/>
  <c r="B261" i="6"/>
  <c r="D95" i="12" l="1"/>
  <c r="L94"/>
  <c r="F257" i="5"/>
  <c r="E252" i="4"/>
  <c r="D252" s="1"/>
  <c r="G252" s="1"/>
  <c r="C253" s="1"/>
  <c r="B260" i="12"/>
  <c r="I259"/>
  <c r="C259"/>
  <c r="I259" i="6"/>
  <c r="B262"/>
  <c r="D258" i="5"/>
  <c r="B259"/>
  <c r="C258"/>
  <c r="E258" s="1"/>
  <c r="G258"/>
  <c r="F259" i="4"/>
  <c r="B260"/>
  <c r="F114" i="6"/>
  <c r="G114"/>
  <c r="F95" i="12" l="1"/>
  <c r="G95"/>
  <c r="F258" i="5"/>
  <c r="E253" i="4"/>
  <c r="D253" s="1"/>
  <c r="G253" s="1"/>
  <c r="C254" s="1"/>
  <c r="B261" i="12"/>
  <c r="I260"/>
  <c r="C260"/>
  <c r="I260" i="6"/>
  <c r="E114"/>
  <c r="H114" s="1"/>
  <c r="C115" s="1"/>
  <c r="F260" i="4"/>
  <c r="B261"/>
  <c r="D259" i="5"/>
  <c r="B260"/>
  <c r="C259"/>
  <c r="E259" s="1"/>
  <c r="G259"/>
  <c r="B263" i="6"/>
  <c r="E95" i="12" l="1"/>
  <c r="H95" s="1"/>
  <c r="K95"/>
  <c r="F259" i="5"/>
  <c r="E254" i="4"/>
  <c r="D254" s="1"/>
  <c r="G254" s="1"/>
  <c r="C255" s="1"/>
  <c r="B262" i="12"/>
  <c r="I261"/>
  <c r="C261"/>
  <c r="D115" i="6"/>
  <c r="G115" s="1"/>
  <c r="I261"/>
  <c r="F115"/>
  <c r="B264"/>
  <c r="D260" i="5"/>
  <c r="B261"/>
  <c r="C260"/>
  <c r="E260" s="1"/>
  <c r="G260"/>
  <c r="F261" i="4"/>
  <c r="B262"/>
  <c r="D96" i="12" l="1"/>
  <c r="L95"/>
  <c r="F260" i="5"/>
  <c r="E255" i="4"/>
  <c r="D255" s="1"/>
  <c r="G255" s="1"/>
  <c r="C256" s="1"/>
  <c r="E115" i="6"/>
  <c r="H115" s="1"/>
  <c r="C116" s="1"/>
  <c r="B263" i="12"/>
  <c r="I262"/>
  <c r="C262"/>
  <c r="I262" i="6"/>
  <c r="D116"/>
  <c r="D261" i="5"/>
  <c r="B262"/>
  <c r="C261"/>
  <c r="E261"/>
  <c r="G261"/>
  <c r="B265" i="6"/>
  <c r="F262" i="4"/>
  <c r="B263"/>
  <c r="F96" i="12" l="1"/>
  <c r="G96"/>
  <c r="F261" i="5"/>
  <c r="E256" i="4"/>
  <c r="D256" s="1"/>
  <c r="G256" s="1"/>
  <c r="C257" s="1"/>
  <c r="B264" i="12"/>
  <c r="I263"/>
  <c r="C263"/>
  <c r="I263" i="6"/>
  <c r="B266"/>
  <c r="D262" i="5"/>
  <c r="B263"/>
  <c r="C262"/>
  <c r="E262" s="1"/>
  <c r="G262"/>
  <c r="F116" i="6"/>
  <c r="G116"/>
  <c r="F263" i="4"/>
  <c r="B264"/>
  <c r="E96" i="12" l="1"/>
  <c r="H96" s="1"/>
  <c r="K96"/>
  <c r="F262" i="5"/>
  <c r="E257" i="4"/>
  <c r="D257" s="1"/>
  <c r="G257" s="1"/>
  <c r="C258" s="1"/>
  <c r="B265" i="12"/>
  <c r="I264"/>
  <c r="C264"/>
  <c r="E116" i="6"/>
  <c r="H116" s="1"/>
  <c r="C117" s="1"/>
  <c r="I264"/>
  <c r="D117"/>
  <c r="D263" i="5"/>
  <c r="B264"/>
  <c r="C263"/>
  <c r="E263" s="1"/>
  <c r="G263"/>
  <c r="B267" i="6"/>
  <c r="F264" i="4"/>
  <c r="B265"/>
  <c r="D97" i="12" l="1"/>
  <c r="L96"/>
  <c r="F263" i="5"/>
  <c r="E258" i="4"/>
  <c r="D258" s="1"/>
  <c r="G258" s="1"/>
  <c r="C259" s="1"/>
  <c r="B266" i="12"/>
  <c r="I265"/>
  <c r="C265"/>
  <c r="I265" i="6"/>
  <c r="F265" i="4"/>
  <c r="B266"/>
  <c r="B268" i="6"/>
  <c r="D264" i="5"/>
  <c r="B265"/>
  <c r="C264"/>
  <c r="E264" s="1"/>
  <c r="G264"/>
  <c r="F117" i="6"/>
  <c r="G117"/>
  <c r="F97" i="12" l="1"/>
  <c r="G97"/>
  <c r="F264" i="5"/>
  <c r="E259" i="4"/>
  <c r="D259" s="1"/>
  <c r="G259" s="1"/>
  <c r="C260" s="1"/>
  <c r="B267" i="12"/>
  <c r="I266"/>
  <c r="C266"/>
  <c r="E117" i="6"/>
  <c r="H117" s="1"/>
  <c r="C118" s="1"/>
  <c r="I266"/>
  <c r="D118"/>
  <c r="D265" i="5"/>
  <c r="B266"/>
  <c r="C265"/>
  <c r="E265"/>
  <c r="G265"/>
  <c r="B269" i="6"/>
  <c r="F266" i="4"/>
  <c r="B267"/>
  <c r="E97" i="12" l="1"/>
  <c r="H97" s="1"/>
  <c r="K97"/>
  <c r="F265" i="5"/>
  <c r="E260" i="4"/>
  <c r="D260" s="1"/>
  <c r="G260" s="1"/>
  <c r="C261" s="1"/>
  <c r="B268" i="12"/>
  <c r="I267"/>
  <c r="C267"/>
  <c r="I267" i="6"/>
  <c r="F267" i="4"/>
  <c r="B268"/>
  <c r="B270" i="6"/>
  <c r="D266" i="5"/>
  <c r="B267"/>
  <c r="C266"/>
  <c r="E266" s="1"/>
  <c r="G266"/>
  <c r="F118" i="6"/>
  <c r="G118"/>
  <c r="D98" i="12" l="1"/>
  <c r="L97"/>
  <c r="F266" i="5"/>
  <c r="E261" i="4"/>
  <c r="D261" s="1"/>
  <c r="G261" s="1"/>
  <c r="C262" s="1"/>
  <c r="B269" i="12"/>
  <c r="I268"/>
  <c r="C268"/>
  <c r="E118" i="6"/>
  <c r="H118" s="1"/>
  <c r="C119" s="1"/>
  <c r="I268"/>
  <c r="D119"/>
  <c r="D267" i="5"/>
  <c r="B268"/>
  <c r="C267"/>
  <c r="E267" s="1"/>
  <c r="G267"/>
  <c r="B271" i="6"/>
  <c r="F268" i="4"/>
  <c r="B269"/>
  <c r="F98" i="12" l="1"/>
  <c r="G98"/>
  <c r="F267" i="5"/>
  <c r="E262" i="4"/>
  <c r="D262" s="1"/>
  <c r="G262" s="1"/>
  <c r="C263" s="1"/>
  <c r="B270" i="12"/>
  <c r="I269"/>
  <c r="C269"/>
  <c r="I269" i="6"/>
  <c r="F269" i="4"/>
  <c r="B270"/>
  <c r="B272" i="6"/>
  <c r="D268" i="5"/>
  <c r="B269"/>
  <c r="C268"/>
  <c r="E268" s="1"/>
  <c r="G268"/>
  <c r="F119" i="6"/>
  <c r="G119"/>
  <c r="E98" i="12" l="1"/>
  <c r="H98" s="1"/>
  <c r="K98"/>
  <c r="F268" i="5"/>
  <c r="E263" i="4"/>
  <c r="D263" s="1"/>
  <c r="G263" s="1"/>
  <c r="C264" s="1"/>
  <c r="B271" i="12"/>
  <c r="I270"/>
  <c r="C270"/>
  <c r="I270" i="6"/>
  <c r="E119"/>
  <c r="H119" s="1"/>
  <c r="C120" s="1"/>
  <c r="D269" i="5"/>
  <c r="B270"/>
  <c r="C269"/>
  <c r="E269"/>
  <c r="G269"/>
  <c r="B273" i="6"/>
  <c r="F270" i="4"/>
  <c r="B271"/>
  <c r="D99" i="12" l="1"/>
  <c r="L98"/>
  <c r="F269" i="5"/>
  <c r="E264" i="4"/>
  <c r="D264" s="1"/>
  <c r="G264" s="1"/>
  <c r="C265" s="1"/>
  <c r="B272" i="12"/>
  <c r="I271"/>
  <c r="C271"/>
  <c r="I271" i="6"/>
  <c r="F271" i="4"/>
  <c r="B272"/>
  <c r="B274" i="6"/>
  <c r="D270" i="5"/>
  <c r="B271"/>
  <c r="C270"/>
  <c r="E270" s="1"/>
  <c r="G270"/>
  <c r="D120" i="6"/>
  <c r="F99" i="12" l="1"/>
  <c r="G99"/>
  <c r="F270" i="5"/>
  <c r="E265" i="4"/>
  <c r="D265" s="1"/>
  <c r="G265" s="1"/>
  <c r="C266" s="1"/>
  <c r="B273" i="12"/>
  <c r="I272"/>
  <c r="C272"/>
  <c r="I272" i="6"/>
  <c r="F120"/>
  <c r="G120"/>
  <c r="D271" i="5"/>
  <c r="B272"/>
  <c r="C271"/>
  <c r="E271" s="1"/>
  <c r="G271"/>
  <c r="B275" i="6"/>
  <c r="F272" i="4"/>
  <c r="B273"/>
  <c r="E99" i="12" l="1"/>
  <c r="H99" s="1"/>
  <c r="K99"/>
  <c r="F271" i="5"/>
  <c r="E266" i="4"/>
  <c r="D266" s="1"/>
  <c r="G266" s="1"/>
  <c r="C267" s="1"/>
  <c r="B274" i="12"/>
  <c r="I273"/>
  <c r="C273"/>
  <c r="E120" i="6"/>
  <c r="H120" s="1"/>
  <c r="C121" s="1"/>
  <c r="I273"/>
  <c r="D121"/>
  <c r="F273" i="4"/>
  <c r="B274"/>
  <c r="B276" i="6"/>
  <c r="D272" i="5"/>
  <c r="B273"/>
  <c r="C272"/>
  <c r="E272" s="1"/>
  <c r="G272"/>
  <c r="D100" i="12" l="1"/>
  <c r="L99"/>
  <c r="F272" i="5"/>
  <c r="E267" i="4"/>
  <c r="D267" s="1"/>
  <c r="G267" s="1"/>
  <c r="C268" s="1"/>
  <c r="B275" i="12"/>
  <c r="I274"/>
  <c r="C274"/>
  <c r="I274" i="6"/>
  <c r="D273" i="5"/>
  <c r="B274"/>
  <c r="C273"/>
  <c r="E273"/>
  <c r="G273"/>
  <c r="B277" i="6"/>
  <c r="F274" i="4"/>
  <c r="B275"/>
  <c r="F121" i="6"/>
  <c r="G121"/>
  <c r="F100" i="12" l="1"/>
  <c r="G100"/>
  <c r="F273" i="5"/>
  <c r="E268" i="4"/>
  <c r="D268" s="1"/>
  <c r="G268" s="1"/>
  <c r="C269" s="1"/>
  <c r="B276" i="12"/>
  <c r="I275"/>
  <c r="C275"/>
  <c r="E121" i="6"/>
  <c r="H121" s="1"/>
  <c r="C122" s="1"/>
  <c r="I275"/>
  <c r="D122"/>
  <c r="F275" i="4"/>
  <c r="B276"/>
  <c r="B278" i="6"/>
  <c r="D274" i="5"/>
  <c r="B275"/>
  <c r="C274"/>
  <c r="E274" s="1"/>
  <c r="G274"/>
  <c r="E100" i="12" l="1"/>
  <c r="H100" s="1"/>
  <c r="K100"/>
  <c r="F274" i="5"/>
  <c r="E269" i="4"/>
  <c r="D269" s="1"/>
  <c r="G269" s="1"/>
  <c r="C270" s="1"/>
  <c r="B277" i="12"/>
  <c r="I276"/>
  <c r="C276"/>
  <c r="I276" i="6"/>
  <c r="D275" i="5"/>
  <c r="B276"/>
  <c r="C275"/>
  <c r="E275" s="1"/>
  <c r="G275"/>
  <c r="B279" i="6"/>
  <c r="F276" i="4"/>
  <c r="B277"/>
  <c r="F122" i="6"/>
  <c r="G122"/>
  <c r="D101" i="12" l="1"/>
  <c r="L100"/>
  <c r="F275" i="5"/>
  <c r="E270" i="4"/>
  <c r="D270" s="1"/>
  <c r="G270" s="1"/>
  <c r="C271" s="1"/>
  <c r="B278" i="12"/>
  <c r="I277"/>
  <c r="C277"/>
  <c r="I277" i="6"/>
  <c r="E122"/>
  <c r="H122" s="1"/>
  <c r="C123" s="1"/>
  <c r="F277" i="4"/>
  <c r="B278"/>
  <c r="B280" i="6"/>
  <c r="D276" i="5"/>
  <c r="B277"/>
  <c r="C276"/>
  <c r="E276" s="1"/>
  <c r="G276"/>
  <c r="F101" i="12" l="1"/>
  <c r="G101"/>
  <c r="F276" i="5"/>
  <c r="E271" i="4"/>
  <c r="D271" s="1"/>
  <c r="G271" s="1"/>
  <c r="C272" s="1"/>
  <c r="B279" i="12"/>
  <c r="I278"/>
  <c r="C278"/>
  <c r="D123" i="6"/>
  <c r="G123" s="1"/>
  <c r="I278"/>
  <c r="F123"/>
  <c r="D277" i="5"/>
  <c r="B278"/>
  <c r="C277"/>
  <c r="E277"/>
  <c r="G277"/>
  <c r="B281" i="6"/>
  <c r="F278" i="4"/>
  <c r="B279"/>
  <c r="E101" i="12" l="1"/>
  <c r="H101" s="1"/>
  <c r="K101"/>
  <c r="F277" i="5"/>
  <c r="E272" i="4"/>
  <c r="D272" s="1"/>
  <c r="G272" s="1"/>
  <c r="C273" s="1"/>
  <c r="B280" i="12"/>
  <c r="I279"/>
  <c r="C279"/>
  <c r="I279" i="6"/>
  <c r="F279" i="4"/>
  <c r="B280"/>
  <c r="B282" i="6"/>
  <c r="D278" i="5"/>
  <c r="B279"/>
  <c r="C278"/>
  <c r="E278" s="1"/>
  <c r="G278"/>
  <c r="E123" i="6"/>
  <c r="H123" s="1"/>
  <c r="C124" s="1"/>
  <c r="D102" i="12" l="1"/>
  <c r="L101"/>
  <c r="F278" i="5"/>
  <c r="E273" i="4"/>
  <c r="D273" s="1"/>
  <c r="G273" s="1"/>
  <c r="C274" s="1"/>
  <c r="B281" i="12"/>
  <c r="I280"/>
  <c r="C280"/>
  <c r="I280" i="6"/>
  <c r="D124"/>
  <c r="D279" i="5"/>
  <c r="B280"/>
  <c r="C279"/>
  <c r="E279" s="1"/>
  <c r="G279"/>
  <c r="B283" i="6"/>
  <c r="F280" i="4"/>
  <c r="B281"/>
  <c r="F102" i="12" l="1"/>
  <c r="G102"/>
  <c r="F279" i="5"/>
  <c r="E274" i="4"/>
  <c r="D274" s="1"/>
  <c r="G274" s="1"/>
  <c r="C275" s="1"/>
  <c r="B282" i="12"/>
  <c r="I281"/>
  <c r="C281"/>
  <c r="I281" i="6"/>
  <c r="F281" i="4"/>
  <c r="B282"/>
  <c r="F124" i="6"/>
  <c r="G124"/>
  <c r="B284"/>
  <c r="D280" i="5"/>
  <c r="B281"/>
  <c r="C280"/>
  <c r="E280" s="1"/>
  <c r="G280"/>
  <c r="E102" i="12" l="1"/>
  <c r="H102" s="1"/>
  <c r="K102"/>
  <c r="F280" i="5"/>
  <c r="E275" i="4"/>
  <c r="D275" s="1"/>
  <c r="G275" s="1"/>
  <c r="C276" s="1"/>
  <c r="B283" i="12"/>
  <c r="I282"/>
  <c r="C282"/>
  <c r="I282" i="6"/>
  <c r="E124"/>
  <c r="H124" s="1"/>
  <c r="C125" s="1"/>
  <c r="D281" i="5"/>
  <c r="B282"/>
  <c r="C281"/>
  <c r="E281"/>
  <c r="G281"/>
  <c r="B285" i="6"/>
  <c r="F282" i="4"/>
  <c r="B283"/>
  <c r="D103" i="12" l="1"/>
  <c r="L102"/>
  <c r="F281" i="5"/>
  <c r="E276" i="4"/>
  <c r="D276" s="1"/>
  <c r="G276" s="1"/>
  <c r="C277" s="1"/>
  <c r="B284" i="12"/>
  <c r="I283"/>
  <c r="C283"/>
  <c r="D125" i="6"/>
  <c r="F125" s="1"/>
  <c r="I283"/>
  <c r="F283" i="4"/>
  <c r="B284"/>
  <c r="B286" i="6"/>
  <c r="G125"/>
  <c r="D282" i="5"/>
  <c r="B283"/>
  <c r="C282"/>
  <c r="E282" s="1"/>
  <c r="G282"/>
  <c r="F103" i="12" l="1"/>
  <c r="G103"/>
  <c r="F282" i="5"/>
  <c r="E277" i="4"/>
  <c r="D277" s="1"/>
  <c r="G277" s="1"/>
  <c r="C278" s="1"/>
  <c r="B285" i="12"/>
  <c r="I284"/>
  <c r="C284"/>
  <c r="I284" i="6"/>
  <c r="D283" i="5"/>
  <c r="B284"/>
  <c r="C283"/>
  <c r="E283" s="1"/>
  <c r="G283"/>
  <c r="E125" i="6"/>
  <c r="H125" s="1"/>
  <c r="C126" s="1"/>
  <c r="B287"/>
  <c r="F284" i="4"/>
  <c r="B285"/>
  <c r="E103" i="12" l="1"/>
  <c r="H103" s="1"/>
  <c r="K103"/>
  <c r="F283" i="5"/>
  <c r="E278" i="4"/>
  <c r="D278" s="1"/>
  <c r="G278" s="1"/>
  <c r="C279" s="1"/>
  <c r="B286" i="12"/>
  <c r="I285"/>
  <c r="C285"/>
  <c r="I285" i="6"/>
  <c r="F285" i="4"/>
  <c r="B286"/>
  <c r="B288" i="6"/>
  <c r="D126"/>
  <c r="D284" i="5"/>
  <c r="B285"/>
  <c r="C284"/>
  <c r="E284" s="1"/>
  <c r="G284"/>
  <c r="D104" i="12" l="1"/>
  <c r="L103"/>
  <c r="F284" i="5"/>
  <c r="E279" i="4"/>
  <c r="D279" s="1"/>
  <c r="G279" s="1"/>
  <c r="C280" s="1"/>
  <c r="B287" i="12"/>
  <c r="I286"/>
  <c r="C286"/>
  <c r="I286" i="6"/>
  <c r="F126"/>
  <c r="G126"/>
  <c r="D285" i="5"/>
  <c r="B286"/>
  <c r="C285"/>
  <c r="E285"/>
  <c r="G285"/>
  <c r="B289" i="6"/>
  <c r="F286" i="4"/>
  <c r="B287"/>
  <c r="F104" i="12" l="1"/>
  <c r="G104"/>
  <c r="F285" i="5"/>
  <c r="E280" i="4"/>
  <c r="D280" s="1"/>
  <c r="G280" s="1"/>
  <c r="C281" s="1"/>
  <c r="B288" i="12"/>
  <c r="I287"/>
  <c r="C287"/>
  <c r="E126" i="6"/>
  <c r="H126" s="1"/>
  <c r="C127" s="1"/>
  <c r="I287"/>
  <c r="D127"/>
  <c r="F287" i="4"/>
  <c r="B288"/>
  <c r="B290" i="6"/>
  <c r="D286" i="5"/>
  <c r="B287"/>
  <c r="C286"/>
  <c r="E286" s="1"/>
  <c r="G286"/>
  <c r="E104" i="12" l="1"/>
  <c r="H104" s="1"/>
  <c r="K104"/>
  <c r="F286" i="5"/>
  <c r="E281" i="4"/>
  <c r="D281" s="1"/>
  <c r="G281" s="1"/>
  <c r="C282" s="1"/>
  <c r="B289" i="12"/>
  <c r="I288"/>
  <c r="C288"/>
  <c r="I288" i="6"/>
  <c r="D287" i="5"/>
  <c r="B288"/>
  <c r="C287"/>
  <c r="E287" s="1"/>
  <c r="G287"/>
  <c r="B291" i="6"/>
  <c r="F288" i="4"/>
  <c r="B289"/>
  <c r="F127" i="6"/>
  <c r="G127"/>
  <c r="D105" i="12" l="1"/>
  <c r="L104"/>
  <c r="F287" i="5"/>
  <c r="E282" i="4"/>
  <c r="D282" s="1"/>
  <c r="G282" s="1"/>
  <c r="C283" s="1"/>
  <c r="B290" i="12"/>
  <c r="I289"/>
  <c r="C289"/>
  <c r="E127" i="6"/>
  <c r="H127" s="1"/>
  <c r="C128" s="1"/>
  <c r="I289"/>
  <c r="D128"/>
  <c r="D288" i="5"/>
  <c r="B289"/>
  <c r="C288"/>
  <c r="E288" s="1"/>
  <c r="G288"/>
  <c r="F289" i="4"/>
  <c r="B290"/>
  <c r="B292" i="6"/>
  <c r="F105" i="12" l="1"/>
  <c r="G105"/>
  <c r="F288" i="5"/>
  <c r="E283" i="4"/>
  <c r="D283" s="1"/>
  <c r="G283" s="1"/>
  <c r="C284" s="1"/>
  <c r="B291" i="12"/>
  <c r="I290"/>
  <c r="C290"/>
  <c r="I290" i="6"/>
  <c r="D289" i="5"/>
  <c r="B290"/>
  <c r="C289"/>
  <c r="E289"/>
  <c r="G289"/>
  <c r="F128" i="6"/>
  <c r="G128"/>
  <c r="B293"/>
  <c r="F290" i="4"/>
  <c r="B291"/>
  <c r="E105" i="12" l="1"/>
  <c r="H105" s="1"/>
  <c r="K105"/>
  <c r="F289" i="5"/>
  <c r="E284" i="4"/>
  <c r="D284" s="1"/>
  <c r="G284" s="1"/>
  <c r="C285" s="1"/>
  <c r="B292" i="12"/>
  <c r="I291"/>
  <c r="C291"/>
  <c r="I291" i="6"/>
  <c r="F291" i="4"/>
  <c r="B292"/>
  <c r="B294" i="6"/>
  <c r="D290" i="5"/>
  <c r="B291"/>
  <c r="C290"/>
  <c r="E290" s="1"/>
  <c r="G290"/>
  <c r="E128" i="6"/>
  <c r="H128" s="1"/>
  <c r="C129" s="1"/>
  <c r="D106" i="12" l="1"/>
  <c r="L105"/>
  <c r="F290" i="5"/>
  <c r="E285" i="4"/>
  <c r="D285" s="1"/>
  <c r="G285" s="1"/>
  <c r="C286" s="1"/>
  <c r="B293" i="12"/>
  <c r="I292"/>
  <c r="C292"/>
  <c r="I292" i="6"/>
  <c r="D129"/>
  <c r="D291" i="5"/>
  <c r="B292"/>
  <c r="C291"/>
  <c r="E291" s="1"/>
  <c r="G291"/>
  <c r="B295" i="6"/>
  <c r="F292" i="4"/>
  <c r="B293"/>
  <c r="F106" i="12" l="1"/>
  <c r="G106"/>
  <c r="F291" i="5"/>
  <c r="E286" i="4"/>
  <c r="D286" s="1"/>
  <c r="G286" s="1"/>
  <c r="C287" s="1"/>
  <c r="B294" i="12"/>
  <c r="I293"/>
  <c r="C293"/>
  <c r="I293" i="6"/>
  <c r="F293" i="4"/>
  <c r="B294"/>
  <c r="B296" i="6"/>
  <c r="F129"/>
  <c r="G129"/>
  <c r="D292" i="5"/>
  <c r="B293"/>
  <c r="C292"/>
  <c r="E292" s="1"/>
  <c r="G292"/>
  <c r="E106" i="12" l="1"/>
  <c r="H106" s="1"/>
  <c r="K106"/>
  <c r="F292" i="5"/>
  <c r="E287" i="4"/>
  <c r="D287" s="1"/>
  <c r="G287" s="1"/>
  <c r="C288" s="1"/>
  <c r="B295" i="12"/>
  <c r="I294"/>
  <c r="C294"/>
  <c r="E129" i="6"/>
  <c r="H129" s="1"/>
  <c r="C130" s="1"/>
  <c r="I294"/>
  <c r="D130"/>
  <c r="D293" i="5"/>
  <c r="B294"/>
  <c r="C293"/>
  <c r="E293"/>
  <c r="G293"/>
  <c r="B297" i="6"/>
  <c r="F294" i="4"/>
  <c r="B295"/>
  <c r="D107" i="12" l="1"/>
  <c r="L106"/>
  <c r="F293" i="5"/>
  <c r="E288" i="4"/>
  <c r="D288" s="1"/>
  <c r="G288" s="1"/>
  <c r="C289" s="1"/>
  <c r="B296" i="12"/>
  <c r="I295"/>
  <c r="C295"/>
  <c r="I295" i="6"/>
  <c r="F130"/>
  <c r="G130"/>
  <c r="F295" i="4"/>
  <c r="B296"/>
  <c r="B298" i="6"/>
  <c r="D294" i="5"/>
  <c r="B295"/>
  <c r="C294"/>
  <c r="E294" s="1"/>
  <c r="G294"/>
  <c r="F107" i="12" l="1"/>
  <c r="G107"/>
  <c r="F294" i="5"/>
  <c r="E289" i="4"/>
  <c r="D289" s="1"/>
  <c r="G289" s="1"/>
  <c r="C290" s="1"/>
  <c r="B297" i="12"/>
  <c r="I296"/>
  <c r="C296"/>
  <c r="E130" i="6"/>
  <c r="H130" s="1"/>
  <c r="C131" s="1"/>
  <c r="I296"/>
  <c r="D131"/>
  <c r="D295" i="5"/>
  <c r="B296"/>
  <c r="C295"/>
  <c r="E295" s="1"/>
  <c r="G295"/>
  <c r="B299" i="6"/>
  <c r="F296" i="4"/>
  <c r="B297"/>
  <c r="E107" i="12" l="1"/>
  <c r="H107" s="1"/>
  <c r="K107"/>
  <c r="F295" i="5"/>
  <c r="E290" i="4"/>
  <c r="D290" s="1"/>
  <c r="G290" s="1"/>
  <c r="C291" s="1"/>
  <c r="B298" i="12"/>
  <c r="I297"/>
  <c r="C297"/>
  <c r="I297" i="6"/>
  <c r="B300"/>
  <c r="F131"/>
  <c r="G131"/>
  <c r="F297" i="4"/>
  <c r="B298"/>
  <c r="D296" i="5"/>
  <c r="B297"/>
  <c r="C296"/>
  <c r="E296" s="1"/>
  <c r="G296"/>
  <c r="D108" i="12" l="1"/>
  <c r="L107"/>
  <c r="F296" i="5"/>
  <c r="E291" i="4"/>
  <c r="D291" s="1"/>
  <c r="G291" s="1"/>
  <c r="C292" s="1"/>
  <c r="B299" i="12"/>
  <c r="I298"/>
  <c r="C298"/>
  <c r="I298" i="6"/>
  <c r="E131"/>
  <c r="H131" s="1"/>
  <c r="C132" s="1"/>
  <c r="D297" i="5"/>
  <c r="B298"/>
  <c r="C297"/>
  <c r="E297"/>
  <c r="G297"/>
  <c r="B301" i="6"/>
  <c r="F298" i="4"/>
  <c r="B299"/>
  <c r="F108" i="12" l="1"/>
  <c r="G108"/>
  <c r="F297" i="5"/>
  <c r="E292" i="4"/>
  <c r="D292" s="1"/>
  <c r="G292" s="1"/>
  <c r="C293" s="1"/>
  <c r="B300" i="12"/>
  <c r="I299"/>
  <c r="C299"/>
  <c r="D132" i="6"/>
  <c r="I299"/>
  <c r="F299" i="4"/>
  <c r="B300"/>
  <c r="B302" i="6"/>
  <c r="F132"/>
  <c r="G132"/>
  <c r="D298" i="5"/>
  <c r="B299"/>
  <c r="C298"/>
  <c r="E298" s="1"/>
  <c r="G298"/>
  <c r="E108" i="12" l="1"/>
  <c r="H108" s="1"/>
  <c r="K108"/>
  <c r="F298" i="5"/>
  <c r="E293" i="4"/>
  <c r="D293" s="1"/>
  <c r="G293" s="1"/>
  <c r="C294" s="1"/>
  <c r="B301" i="12"/>
  <c r="I300"/>
  <c r="C300"/>
  <c r="E132" i="6"/>
  <c r="H132" s="1"/>
  <c r="C133" s="1"/>
  <c r="I300"/>
  <c r="D133"/>
  <c r="D299" i="5"/>
  <c r="B300"/>
  <c r="C299"/>
  <c r="E299" s="1"/>
  <c r="G299"/>
  <c r="B303" i="6"/>
  <c r="F300" i="4"/>
  <c r="B301"/>
  <c r="D109" i="12" l="1"/>
  <c r="L108"/>
  <c r="F299" i="5"/>
  <c r="E294" i="4"/>
  <c r="D294" s="1"/>
  <c r="G294" s="1"/>
  <c r="C295" s="1"/>
  <c r="B302" i="12"/>
  <c r="I301"/>
  <c r="C301"/>
  <c r="I301" i="6"/>
  <c r="F301" i="4"/>
  <c r="B302"/>
  <c r="B304" i="6"/>
  <c r="D300" i="5"/>
  <c r="B301"/>
  <c r="C300"/>
  <c r="E300" s="1"/>
  <c r="G300"/>
  <c r="F133" i="6"/>
  <c r="G133"/>
  <c r="F109" i="12" l="1"/>
  <c r="G109"/>
  <c r="F300" i="5"/>
  <c r="E295" i="4"/>
  <c r="D295" s="1"/>
  <c r="G295" s="1"/>
  <c r="C296" s="1"/>
  <c r="B303" i="12"/>
  <c r="I302"/>
  <c r="C302"/>
  <c r="I302" i="6"/>
  <c r="D301" i="5"/>
  <c r="B302"/>
  <c r="C301"/>
  <c r="E301"/>
  <c r="G301"/>
  <c r="E133" i="6"/>
  <c r="H133" s="1"/>
  <c r="C134" s="1"/>
  <c r="B305"/>
  <c r="F302" i="4"/>
  <c r="B303"/>
  <c r="E109" i="12" l="1"/>
  <c r="H109" s="1"/>
  <c r="K109"/>
  <c r="F301" i="5"/>
  <c r="E296" i="4"/>
  <c r="D296" s="1"/>
  <c r="G296" s="1"/>
  <c r="C297" s="1"/>
  <c r="B304" i="12"/>
  <c r="I303"/>
  <c r="C303"/>
  <c r="I303" i="6"/>
  <c r="D134"/>
  <c r="F303" i="4"/>
  <c r="B304"/>
  <c r="B306" i="6"/>
  <c r="D302" i="5"/>
  <c r="B303"/>
  <c r="C302"/>
  <c r="E302" s="1"/>
  <c r="G302"/>
  <c r="D110" i="12" l="1"/>
  <c r="L109"/>
  <c r="F302" i="5"/>
  <c r="E297" i="4"/>
  <c r="D297" s="1"/>
  <c r="G297" s="1"/>
  <c r="C298" s="1"/>
  <c r="B305" i="12"/>
  <c r="I304"/>
  <c r="C304"/>
  <c r="I304" i="6"/>
  <c r="B307"/>
  <c r="F304" i="4"/>
  <c r="B305"/>
  <c r="G134" i="6"/>
  <c r="F134"/>
  <c r="D303" i="5"/>
  <c r="B304"/>
  <c r="C303"/>
  <c r="E303" s="1"/>
  <c r="G303"/>
  <c r="F110" i="12" l="1"/>
  <c r="G110"/>
  <c r="F303" i="5"/>
  <c r="E298" i="4"/>
  <c r="D298" s="1"/>
  <c r="G298" s="1"/>
  <c r="C299" s="1"/>
  <c r="B306" i="12"/>
  <c r="I305"/>
  <c r="C305"/>
  <c r="E134" i="6"/>
  <c r="H134" s="1"/>
  <c r="C135" s="1"/>
  <c r="I305"/>
  <c r="D304" i="5"/>
  <c r="B305"/>
  <c r="C304"/>
  <c r="E304" s="1"/>
  <c r="G304"/>
  <c r="D135" i="6"/>
  <c r="F305" i="4"/>
  <c r="B306"/>
  <c r="B308" i="6"/>
  <c r="E110" i="12" l="1"/>
  <c r="H110" s="1"/>
  <c r="K110"/>
  <c r="F304" i="5"/>
  <c r="E299" i="4"/>
  <c r="D299" s="1"/>
  <c r="G299" s="1"/>
  <c r="C300" s="1"/>
  <c r="B307" i="12"/>
  <c r="I306"/>
  <c r="C306"/>
  <c r="I306" i="6"/>
  <c r="B309"/>
  <c r="F306" i="4"/>
  <c r="B307"/>
  <c r="F135" i="6"/>
  <c r="G135"/>
  <c r="D305" i="5"/>
  <c r="B306"/>
  <c r="C305"/>
  <c r="E305"/>
  <c r="G305"/>
  <c r="D111" i="12" l="1"/>
  <c r="L110"/>
  <c r="F305" i="5"/>
  <c r="E300" i="4"/>
  <c r="D300" s="1"/>
  <c r="G300" s="1"/>
  <c r="C301" s="1"/>
  <c r="B308" i="12"/>
  <c r="I307"/>
  <c r="C307"/>
  <c r="I307" i="6"/>
  <c r="E135"/>
  <c r="H135" s="1"/>
  <c r="C136" s="1"/>
  <c r="D306" i="5"/>
  <c r="B307"/>
  <c r="C306"/>
  <c r="E306" s="1"/>
  <c r="G306"/>
  <c r="F307" i="4"/>
  <c r="B308"/>
  <c r="B310" i="6"/>
  <c r="F111" i="12" l="1"/>
  <c r="G111"/>
  <c r="F306" i="5"/>
  <c r="E301" i="4"/>
  <c r="D301" s="1"/>
  <c r="G301" s="1"/>
  <c r="C302" s="1"/>
  <c r="B309" i="12"/>
  <c r="I308"/>
  <c r="C308"/>
  <c r="D136" i="6"/>
  <c r="I308"/>
  <c r="F308" i="4"/>
  <c r="B309"/>
  <c r="F136" i="6"/>
  <c r="G136"/>
  <c r="B311"/>
  <c r="D307" i="5"/>
  <c r="B308"/>
  <c r="C307"/>
  <c r="E307" s="1"/>
  <c r="G307"/>
  <c r="E111" i="12" l="1"/>
  <c r="H111" s="1"/>
  <c r="K111"/>
  <c r="F307" i="5"/>
  <c r="E302" i="4"/>
  <c r="D302" s="1"/>
  <c r="G302" s="1"/>
  <c r="C303" s="1"/>
  <c r="B310" i="12"/>
  <c r="I309"/>
  <c r="C309"/>
  <c r="I309" i="6"/>
  <c r="D308" i="5"/>
  <c r="B309"/>
  <c r="C308"/>
  <c r="E308" s="1"/>
  <c r="G308"/>
  <c r="B312" i="6"/>
  <c r="F309" i="4"/>
  <c r="B310"/>
  <c r="E136" i="6"/>
  <c r="H136" s="1"/>
  <c r="C137" s="1"/>
  <c r="D112" i="12" l="1"/>
  <c r="L111"/>
  <c r="F308" i="5"/>
  <c r="E303" i="4"/>
  <c r="D303" s="1"/>
  <c r="G303" s="1"/>
  <c r="C304" s="1"/>
  <c r="B311" i="12"/>
  <c r="I310"/>
  <c r="C310"/>
  <c r="I310" i="6"/>
  <c r="B313"/>
  <c r="D309" i="5"/>
  <c r="B310"/>
  <c r="C309"/>
  <c r="E309"/>
  <c r="G309"/>
  <c r="F310" i="4"/>
  <c r="B311"/>
  <c r="D137" i="6"/>
  <c r="F112" i="12" l="1"/>
  <c r="G112"/>
  <c r="F309" i="5"/>
  <c r="E304" i="4"/>
  <c r="D304" s="1"/>
  <c r="G304" s="1"/>
  <c r="C305" s="1"/>
  <c r="B312" i="12"/>
  <c r="I311"/>
  <c r="C311"/>
  <c r="I311" i="6"/>
  <c r="D310" i="5"/>
  <c r="B311"/>
  <c r="C310"/>
  <c r="E310" s="1"/>
  <c r="G310"/>
  <c r="B314" i="6"/>
  <c r="F137"/>
  <c r="G137"/>
  <c r="F311" i="4"/>
  <c r="B312"/>
  <c r="E112" i="12" l="1"/>
  <c r="H112" s="1"/>
  <c r="K112"/>
  <c r="F310" i="5"/>
  <c r="E305" i="4"/>
  <c r="D305" s="1"/>
  <c r="G305" s="1"/>
  <c r="C306" s="1"/>
  <c r="B313" i="12"/>
  <c r="I312"/>
  <c r="C312"/>
  <c r="I312" i="6"/>
  <c r="F312" i="4"/>
  <c r="B313"/>
  <c r="B315" i="6"/>
  <c r="D311" i="5"/>
  <c r="B312"/>
  <c r="C311"/>
  <c r="E311" s="1"/>
  <c r="G311"/>
  <c r="E137" i="6"/>
  <c r="H137" s="1"/>
  <c r="C138" s="1"/>
  <c r="D113" i="12" l="1"/>
  <c r="L112"/>
  <c r="F311" i="5"/>
  <c r="E306" i="4"/>
  <c r="D306" s="1"/>
  <c r="G306" s="1"/>
  <c r="C307" s="1"/>
  <c r="B314" i="12"/>
  <c r="I313"/>
  <c r="C313"/>
  <c r="I313" i="6"/>
  <c r="D138"/>
  <c r="D312" i="5"/>
  <c r="B313"/>
  <c r="C312"/>
  <c r="E312" s="1"/>
  <c r="G312"/>
  <c r="B316" i="6"/>
  <c r="F313" i="4"/>
  <c r="B314"/>
  <c r="F113" i="12" l="1"/>
  <c r="G113"/>
  <c r="F312" i="5"/>
  <c r="E307" i="4"/>
  <c r="D307" s="1"/>
  <c r="G307" s="1"/>
  <c r="C308" s="1"/>
  <c r="B315" i="12"/>
  <c r="I314"/>
  <c r="C314"/>
  <c r="I314" i="6"/>
  <c r="F314" i="4"/>
  <c r="B315"/>
  <c r="B317" i="6"/>
  <c r="D313" i="5"/>
  <c r="B314"/>
  <c r="C313"/>
  <c r="E313"/>
  <c r="G313"/>
  <c r="G138" i="6"/>
  <c r="F138"/>
  <c r="E113" i="12" l="1"/>
  <c r="H113" s="1"/>
  <c r="K113"/>
  <c r="F313" i="5"/>
  <c r="E308" i="4"/>
  <c r="D308" s="1"/>
  <c r="G308" s="1"/>
  <c r="C309" s="1"/>
  <c r="B316" i="12"/>
  <c r="I315"/>
  <c r="C315"/>
  <c r="E138" i="6"/>
  <c r="H138" s="1"/>
  <c r="C139" s="1"/>
  <c r="I315"/>
  <c r="D139"/>
  <c r="F315" i="4"/>
  <c r="B316"/>
  <c r="D314" i="5"/>
  <c r="B315"/>
  <c r="C314"/>
  <c r="E314" s="1"/>
  <c r="G314"/>
  <c r="B318" i="6"/>
  <c r="D114" i="12" l="1"/>
  <c r="L113"/>
  <c r="F314" i="5"/>
  <c r="E309" i="4"/>
  <c r="D309" s="1"/>
  <c r="G309" s="1"/>
  <c r="C310" s="1"/>
  <c r="B317" i="12"/>
  <c r="I316"/>
  <c r="C316"/>
  <c r="I316" i="6"/>
  <c r="F139"/>
  <c r="G139"/>
  <c r="B319"/>
  <c r="D315" i="5"/>
  <c r="B316"/>
  <c r="C315"/>
  <c r="E315" s="1"/>
  <c r="G315"/>
  <c r="F316" i="4"/>
  <c r="B317"/>
  <c r="F114" i="12" l="1"/>
  <c r="G114"/>
  <c r="F315" i="5"/>
  <c r="E310" i="4"/>
  <c r="D310" s="1"/>
  <c r="G310" s="1"/>
  <c r="C311" s="1"/>
  <c r="B318" i="12"/>
  <c r="I317"/>
  <c r="C317"/>
  <c r="E139" i="6"/>
  <c r="H139" s="1"/>
  <c r="C140" s="1"/>
  <c r="I317"/>
  <c r="F317" i="4"/>
  <c r="B318"/>
  <c r="D316" i="5"/>
  <c r="B317"/>
  <c r="C316"/>
  <c r="E316" s="1"/>
  <c r="G316"/>
  <c r="B320" i="6"/>
  <c r="E114" i="12" l="1"/>
  <c r="H114" s="1"/>
  <c r="K114"/>
  <c r="F316" i="5"/>
  <c r="E311" i="4"/>
  <c r="D311" s="1"/>
  <c r="G311" s="1"/>
  <c r="C312" s="1"/>
  <c r="B319" i="12"/>
  <c r="I318"/>
  <c r="C318"/>
  <c r="D140" i="6"/>
  <c r="I318"/>
  <c r="B321"/>
  <c r="D317" i="5"/>
  <c r="B318"/>
  <c r="C317"/>
  <c r="E317"/>
  <c r="G317"/>
  <c r="F318" i="4"/>
  <c r="B319"/>
  <c r="G140" i="6"/>
  <c r="F140"/>
  <c r="D115" i="12" l="1"/>
  <c r="L114"/>
  <c r="F317" i="5"/>
  <c r="E312" i="4"/>
  <c r="D312" s="1"/>
  <c r="G312" s="1"/>
  <c r="C313" s="1"/>
  <c r="B320" i="12"/>
  <c r="I319"/>
  <c r="C319"/>
  <c r="I319" i="6"/>
  <c r="B322"/>
  <c r="F319" i="4"/>
  <c r="B320"/>
  <c r="D318" i="5"/>
  <c r="B319"/>
  <c r="C318"/>
  <c r="E318" s="1"/>
  <c r="G318"/>
  <c r="E140" i="6"/>
  <c r="H140" s="1"/>
  <c r="C141" s="1"/>
  <c r="F115" i="12" l="1"/>
  <c r="G115"/>
  <c r="F318" i="5"/>
  <c r="E313" i="4"/>
  <c r="D313" s="1"/>
  <c r="G313" s="1"/>
  <c r="C314" s="1"/>
  <c r="B321" i="12"/>
  <c r="I320"/>
  <c r="C320"/>
  <c r="I320" i="6"/>
  <c r="D141"/>
  <c r="D319" i="5"/>
  <c r="B320"/>
  <c r="C319"/>
  <c r="E319" s="1"/>
  <c r="G319"/>
  <c r="F320" i="4"/>
  <c r="B321"/>
  <c r="B323" i="6"/>
  <c r="E115" i="12" l="1"/>
  <c r="H115" s="1"/>
  <c r="K115"/>
  <c r="F319" i="5"/>
  <c r="E314" i="4"/>
  <c r="D314" s="1"/>
  <c r="G314" s="1"/>
  <c r="C315" s="1"/>
  <c r="B322" i="12"/>
  <c r="I321"/>
  <c r="C321"/>
  <c r="I321" i="6"/>
  <c r="D320" i="5"/>
  <c r="B321"/>
  <c r="C320"/>
  <c r="E320" s="1"/>
  <c r="G320"/>
  <c r="B324" i="6"/>
  <c r="F321" i="4"/>
  <c r="B322"/>
  <c r="F141" i="6"/>
  <c r="G141"/>
  <c r="D116" i="12" l="1"/>
  <c r="L115"/>
  <c r="F320" i="5"/>
  <c r="E315" i="4"/>
  <c r="D315" s="1"/>
  <c r="G315" s="1"/>
  <c r="C316" s="1"/>
  <c r="B323" i="12"/>
  <c r="I322"/>
  <c r="C322"/>
  <c r="E141" i="6"/>
  <c r="H141" s="1"/>
  <c r="C142" s="1"/>
  <c r="I322"/>
  <c r="D142"/>
  <c r="F322" i="4"/>
  <c r="B323"/>
  <c r="B325" i="6"/>
  <c r="D321" i="5"/>
  <c r="B322"/>
  <c r="C321"/>
  <c r="E321"/>
  <c r="G321"/>
  <c r="F116" i="12" l="1"/>
  <c r="G116"/>
  <c r="F321" i="5"/>
  <c r="E316" i="4"/>
  <c r="D316" s="1"/>
  <c r="G316" s="1"/>
  <c r="C317" s="1"/>
  <c r="B324" i="12"/>
  <c r="I323"/>
  <c r="C323"/>
  <c r="I323" i="6"/>
  <c r="F142"/>
  <c r="G142"/>
  <c r="D322" i="5"/>
  <c r="B323"/>
  <c r="C322"/>
  <c r="E322" s="1"/>
  <c r="G322"/>
  <c r="B326" i="6"/>
  <c r="F323" i="4"/>
  <c r="B324"/>
  <c r="E116" i="12" l="1"/>
  <c r="H116" s="1"/>
  <c r="K116"/>
  <c r="F322" i="5"/>
  <c r="E317" i="4"/>
  <c r="D317" s="1"/>
  <c r="G317" s="1"/>
  <c r="C318" s="1"/>
  <c r="B325" i="12"/>
  <c r="I324"/>
  <c r="C324"/>
  <c r="E142" i="6"/>
  <c r="H142" s="1"/>
  <c r="C143" s="1"/>
  <c r="I324"/>
  <c r="D143"/>
  <c r="F324" i="4"/>
  <c r="B325"/>
  <c r="B327" i="6"/>
  <c r="D323" i="5"/>
  <c r="B324"/>
  <c r="C323"/>
  <c r="E323" s="1"/>
  <c r="G323"/>
  <c r="D117" i="12" l="1"/>
  <c r="L116"/>
  <c r="F323" i="5"/>
  <c r="E318" i="4"/>
  <c r="D318" s="1"/>
  <c r="G318" s="1"/>
  <c r="C319" s="1"/>
  <c r="B326" i="12"/>
  <c r="I325"/>
  <c r="C325"/>
  <c r="I325" i="6"/>
  <c r="D324" i="5"/>
  <c r="B325"/>
  <c r="C324"/>
  <c r="E324" s="1"/>
  <c r="G324"/>
  <c r="B328" i="6"/>
  <c r="F325" i="4"/>
  <c r="B326"/>
  <c r="F143" i="6"/>
  <c r="G143"/>
  <c r="F117" i="12" l="1"/>
  <c r="G117"/>
  <c r="F324" i="5"/>
  <c r="E319" i="4"/>
  <c r="D319" s="1"/>
  <c r="G319" s="1"/>
  <c r="C320" s="1"/>
  <c r="B327" i="12"/>
  <c r="I326"/>
  <c r="C326"/>
  <c r="E143" i="6"/>
  <c r="H143" s="1"/>
  <c r="C144" s="1"/>
  <c r="I326"/>
  <c r="D144"/>
  <c r="F326" i="4"/>
  <c r="B327"/>
  <c r="B329" i="6"/>
  <c r="D325" i="5"/>
  <c r="B326"/>
  <c r="C325"/>
  <c r="E325"/>
  <c r="G325"/>
  <c r="E117" i="12" l="1"/>
  <c r="H117" s="1"/>
  <c r="K117"/>
  <c r="F325" i="5"/>
  <c r="E320" i="4"/>
  <c r="D320" s="1"/>
  <c r="G320" s="1"/>
  <c r="C321" s="1"/>
  <c r="B328" i="12"/>
  <c r="I327"/>
  <c r="C327"/>
  <c r="I327" i="6"/>
  <c r="D326" i="5"/>
  <c r="B327"/>
  <c r="C326"/>
  <c r="E326" s="1"/>
  <c r="G326"/>
  <c r="B330" i="6"/>
  <c r="F327" i="4"/>
  <c r="B328"/>
  <c r="F144" i="6"/>
  <c r="G144"/>
  <c r="D118" i="12" l="1"/>
  <c r="L117"/>
  <c r="F326" i="5"/>
  <c r="E321" i="4"/>
  <c r="D321" s="1"/>
  <c r="G321" s="1"/>
  <c r="C322" s="1"/>
  <c r="B329" i="12"/>
  <c r="I328"/>
  <c r="C328"/>
  <c r="E144" i="6"/>
  <c r="H144" s="1"/>
  <c r="C145" s="1"/>
  <c r="I328"/>
  <c r="D145"/>
  <c r="F328" i="4"/>
  <c r="B329"/>
  <c r="B331" i="6"/>
  <c r="D327" i="5"/>
  <c r="B328"/>
  <c r="C327"/>
  <c r="E327" s="1"/>
  <c r="G327"/>
  <c r="F118" i="12" l="1"/>
  <c r="G118"/>
  <c r="F327" i="5"/>
  <c r="E322" i="4"/>
  <c r="D322" s="1"/>
  <c r="G322" s="1"/>
  <c r="C323" s="1"/>
  <c r="B330" i="12"/>
  <c r="I329"/>
  <c r="C329"/>
  <c r="I329" i="6"/>
  <c r="D328" i="5"/>
  <c r="B329"/>
  <c r="C328"/>
  <c r="E328" s="1"/>
  <c r="G328"/>
  <c r="B332" i="6"/>
  <c r="F329" i="4"/>
  <c r="B330"/>
  <c r="F145" i="6"/>
  <c r="G145"/>
  <c r="E118" i="12" l="1"/>
  <c r="H118" s="1"/>
  <c r="K118"/>
  <c r="F328" i="5"/>
  <c r="E323" i="4"/>
  <c r="D323" s="1"/>
  <c r="G323" s="1"/>
  <c r="C324" s="1"/>
  <c r="B331" i="12"/>
  <c r="I330"/>
  <c r="C330"/>
  <c r="E145" i="6"/>
  <c r="H145" s="1"/>
  <c r="C146" s="1"/>
  <c r="I330"/>
  <c r="D146"/>
  <c r="F330" i="4"/>
  <c r="B331"/>
  <c r="B333" i="6"/>
  <c r="D329" i="5"/>
  <c r="B330"/>
  <c r="C329"/>
  <c r="E329"/>
  <c r="G329"/>
  <c r="D119" i="12" l="1"/>
  <c r="L118"/>
  <c r="F329" i="5"/>
  <c r="E324" i="4"/>
  <c r="D324" s="1"/>
  <c r="G324" s="1"/>
  <c r="C325" s="1"/>
  <c r="B332" i="12"/>
  <c r="I331"/>
  <c r="C331"/>
  <c r="I331" i="6"/>
  <c r="D330" i="5"/>
  <c r="B331"/>
  <c r="C330"/>
  <c r="E330" s="1"/>
  <c r="G330"/>
  <c r="B334" i="6"/>
  <c r="F331" i="4"/>
  <c r="B332"/>
  <c r="F146" i="6"/>
  <c r="G146"/>
  <c r="F119" i="12" l="1"/>
  <c r="G119"/>
  <c r="F330" i="5"/>
  <c r="E325" i="4"/>
  <c r="D325" s="1"/>
  <c r="G325" s="1"/>
  <c r="C326" s="1"/>
  <c r="B333" i="12"/>
  <c r="I332"/>
  <c r="C332"/>
  <c r="E146" i="6"/>
  <c r="H146" s="1"/>
  <c r="C147" s="1"/>
  <c r="I332"/>
  <c r="F332" i="4"/>
  <c r="B333"/>
  <c r="B335" i="6"/>
  <c r="D331" i="5"/>
  <c r="B332"/>
  <c r="C331"/>
  <c r="E331" s="1"/>
  <c r="G331"/>
  <c r="E119" i="12" l="1"/>
  <c r="H119" s="1"/>
  <c r="K119"/>
  <c r="F331" i="5"/>
  <c r="E326" i="4"/>
  <c r="D326" s="1"/>
  <c r="G326" s="1"/>
  <c r="C327" s="1"/>
  <c r="B334" i="12"/>
  <c r="I333"/>
  <c r="C333"/>
  <c r="D147" i="6"/>
  <c r="F147" s="1"/>
  <c r="I333"/>
  <c r="D332" i="5"/>
  <c r="B333"/>
  <c r="C332"/>
  <c r="E332" s="1"/>
  <c r="G332"/>
  <c r="B336" i="6"/>
  <c r="F333" i="4"/>
  <c r="B334"/>
  <c r="G147" i="6"/>
  <c r="D120" i="12" l="1"/>
  <c r="L119"/>
  <c r="F332" i="5"/>
  <c r="E327" i="4"/>
  <c r="D327" s="1"/>
  <c r="G327" s="1"/>
  <c r="C328" s="1"/>
  <c r="B335" i="12"/>
  <c r="I334"/>
  <c r="C334"/>
  <c r="E147" i="6"/>
  <c r="H147" s="1"/>
  <c r="C148" s="1"/>
  <c r="I334"/>
  <c r="D148"/>
  <c r="F334" i="4"/>
  <c r="B335"/>
  <c r="B337" i="6"/>
  <c r="D333" i="5"/>
  <c r="B334"/>
  <c r="C333"/>
  <c r="E333"/>
  <c r="G333"/>
  <c r="F120" i="12" l="1"/>
  <c r="G120"/>
  <c r="F333" i="5"/>
  <c r="E328" i="4"/>
  <c r="D328" s="1"/>
  <c r="G328" s="1"/>
  <c r="C329" s="1"/>
  <c r="B336" i="12"/>
  <c r="I335"/>
  <c r="C335"/>
  <c r="I335" i="6"/>
  <c r="D334" i="5"/>
  <c r="B335"/>
  <c r="C334"/>
  <c r="E334" s="1"/>
  <c r="G334"/>
  <c r="B338" i="6"/>
  <c r="F335" i="4"/>
  <c r="B336"/>
  <c r="F148" i="6"/>
  <c r="G148"/>
  <c r="E120" i="12" l="1"/>
  <c r="H120" s="1"/>
  <c r="K120"/>
  <c r="F334" i="5"/>
  <c r="E329" i="4"/>
  <c r="D329" s="1"/>
  <c r="G329" s="1"/>
  <c r="C330" s="1"/>
  <c r="B337" i="12"/>
  <c r="I336"/>
  <c r="C336"/>
  <c r="I336" i="6"/>
  <c r="F336" i="4"/>
  <c r="B337"/>
  <c r="B339" i="6"/>
  <c r="D335" i="5"/>
  <c r="B336"/>
  <c r="C335"/>
  <c r="E335" s="1"/>
  <c r="G335"/>
  <c r="E148" i="6"/>
  <c r="H148" s="1"/>
  <c r="C149" s="1"/>
  <c r="D121" i="12" l="1"/>
  <c r="L120"/>
  <c r="F335" i="5"/>
  <c r="E330" i="4"/>
  <c r="D330" s="1"/>
  <c r="G330" s="1"/>
  <c r="C331" s="1"/>
  <c r="B338" i="12"/>
  <c r="I337"/>
  <c r="C337"/>
  <c r="I337" i="6"/>
  <c r="D336" i="5"/>
  <c r="B337"/>
  <c r="C336"/>
  <c r="E336" s="1"/>
  <c r="G336"/>
  <c r="B340" i="6"/>
  <c r="F337" i="4"/>
  <c r="B338"/>
  <c r="D149" i="6"/>
  <c r="F121" i="12" l="1"/>
  <c r="G121"/>
  <c r="F336" i="5"/>
  <c r="E331" i="4"/>
  <c r="D331" s="1"/>
  <c r="G331" s="1"/>
  <c r="C332" s="1"/>
  <c r="B339" i="12"/>
  <c r="I338"/>
  <c r="C338"/>
  <c r="I338" i="6"/>
  <c r="F149"/>
  <c r="G149"/>
  <c r="F338" i="4"/>
  <c r="B339"/>
  <c r="B341" i="6"/>
  <c r="D337" i="5"/>
  <c r="B338"/>
  <c r="C337"/>
  <c r="E337"/>
  <c r="G337"/>
  <c r="E121" i="12" l="1"/>
  <c r="H121" s="1"/>
  <c r="K121"/>
  <c r="F337" i="5"/>
  <c r="E332" i="4"/>
  <c r="D332" s="1"/>
  <c r="G332" s="1"/>
  <c r="C333" s="1"/>
  <c r="B340" i="12"/>
  <c r="I339"/>
  <c r="C339"/>
  <c r="I339" i="6"/>
  <c r="D338" i="5"/>
  <c r="B339"/>
  <c r="C338"/>
  <c r="E338" s="1"/>
  <c r="G338"/>
  <c r="B342" i="6"/>
  <c r="F339" i="4"/>
  <c r="B340"/>
  <c r="E149" i="6"/>
  <c r="H149" s="1"/>
  <c r="C150" s="1"/>
  <c r="D122" i="12" l="1"/>
  <c r="L121"/>
  <c r="F338" i="5"/>
  <c r="E333" i="4"/>
  <c r="D333" s="1"/>
  <c r="G333" s="1"/>
  <c r="C334" s="1"/>
  <c r="B341" i="12"/>
  <c r="I340"/>
  <c r="C340"/>
  <c r="I340" i="6"/>
  <c r="D150"/>
  <c r="F340" i="4"/>
  <c r="B341"/>
  <c r="B343" i="6"/>
  <c r="D339" i="5"/>
  <c r="B340"/>
  <c r="C339"/>
  <c r="E339" s="1"/>
  <c r="G339"/>
  <c r="F122" i="12" l="1"/>
  <c r="G122"/>
  <c r="F339" i="5"/>
  <c r="E334" i="4"/>
  <c r="D334" s="1"/>
  <c r="G334" s="1"/>
  <c r="C335" s="1"/>
  <c r="B342" i="12"/>
  <c r="I341"/>
  <c r="C341"/>
  <c r="I341" i="6"/>
  <c r="D340" i="5"/>
  <c r="B341"/>
  <c r="C340"/>
  <c r="E340" s="1"/>
  <c r="G340"/>
  <c r="B344" i="6"/>
  <c r="F341" i="4"/>
  <c r="B342"/>
  <c r="F150" i="6"/>
  <c r="G150"/>
  <c r="E122" i="12" l="1"/>
  <c r="H122" s="1"/>
  <c r="K122"/>
  <c r="F340" i="5"/>
  <c r="E335" i="4"/>
  <c r="D335" s="1"/>
  <c r="G335" s="1"/>
  <c r="C336" s="1"/>
  <c r="B343" i="12"/>
  <c r="I342"/>
  <c r="C342"/>
  <c r="E150" i="6"/>
  <c r="H150" s="1"/>
  <c r="C151" s="1"/>
  <c r="I342"/>
  <c r="D151"/>
  <c r="F342" i="4"/>
  <c r="B343"/>
  <c r="B345" i="6"/>
  <c r="D341" i="5"/>
  <c r="B342"/>
  <c r="C341"/>
  <c r="E341"/>
  <c r="G341"/>
  <c r="D123" i="12" l="1"/>
  <c r="L122"/>
  <c r="F341" i="5"/>
  <c r="E336" i="4"/>
  <c r="D336" s="1"/>
  <c r="G336" s="1"/>
  <c r="C337" s="1"/>
  <c r="B344" i="12"/>
  <c r="I343"/>
  <c r="C343"/>
  <c r="I343" i="6"/>
  <c r="D342" i="5"/>
  <c r="B343"/>
  <c r="C342"/>
  <c r="E342" s="1"/>
  <c r="G342"/>
  <c r="B346" i="6"/>
  <c r="F343" i="4"/>
  <c r="B344"/>
  <c r="F151" i="6"/>
  <c r="G151"/>
  <c r="F123" i="12" l="1"/>
  <c r="G123"/>
  <c r="F342" i="5"/>
  <c r="E337" i="4"/>
  <c r="D337" s="1"/>
  <c r="G337" s="1"/>
  <c r="C338" s="1"/>
  <c r="B345" i="12"/>
  <c r="I344"/>
  <c r="C344"/>
  <c r="I344" i="6"/>
  <c r="E151"/>
  <c r="H151" s="1"/>
  <c r="C152" s="1"/>
  <c r="F344" i="4"/>
  <c r="B345"/>
  <c r="B347" i="6"/>
  <c r="D343" i="5"/>
  <c r="B344"/>
  <c r="C343"/>
  <c r="E343" s="1"/>
  <c r="G343"/>
  <c r="E123" i="12" l="1"/>
  <c r="H123" s="1"/>
  <c r="K123"/>
  <c r="F343" i="5"/>
  <c r="E338" i="4"/>
  <c r="D338" s="1"/>
  <c r="G338" s="1"/>
  <c r="C339" s="1"/>
  <c r="B346" i="12"/>
  <c r="I345"/>
  <c r="C345"/>
  <c r="D152" i="6"/>
  <c r="F152" s="1"/>
  <c r="I345"/>
  <c r="D344" i="5"/>
  <c r="B345"/>
  <c r="C344"/>
  <c r="E344" s="1"/>
  <c r="G344"/>
  <c r="B348" i="6"/>
  <c r="F345" i="4"/>
  <c r="B346"/>
  <c r="G152" i="6"/>
  <c r="D124" i="12" l="1"/>
  <c r="L123"/>
  <c r="F344" i="5"/>
  <c r="E339" i="4"/>
  <c r="D339" s="1"/>
  <c r="G339" s="1"/>
  <c r="C340" s="1"/>
  <c r="B347" i="12"/>
  <c r="I346"/>
  <c r="C346"/>
  <c r="E152" i="6"/>
  <c r="H152" s="1"/>
  <c r="C153" s="1"/>
  <c r="I346"/>
  <c r="D153"/>
  <c r="F346" i="4"/>
  <c r="B347"/>
  <c r="B349" i="6"/>
  <c r="D345" i="5"/>
  <c r="B346"/>
  <c r="C345"/>
  <c r="E345"/>
  <c r="G345"/>
  <c r="F124" i="12" l="1"/>
  <c r="G124"/>
  <c r="F345" i="5"/>
  <c r="E340" i="4"/>
  <c r="D340" s="1"/>
  <c r="G340" s="1"/>
  <c r="C341" s="1"/>
  <c r="B348" i="12"/>
  <c r="I347"/>
  <c r="C347"/>
  <c r="I347" i="6"/>
  <c r="D346" i="5"/>
  <c r="B347"/>
  <c r="C346"/>
  <c r="E346" s="1"/>
  <c r="G346"/>
  <c r="B350" i="6"/>
  <c r="F347" i="4"/>
  <c r="B348"/>
  <c r="F153" i="6"/>
  <c r="G153"/>
  <c r="E124" i="12" l="1"/>
  <c r="H124" s="1"/>
  <c r="K124"/>
  <c r="F346" i="5"/>
  <c r="E341" i="4"/>
  <c r="D341" s="1"/>
  <c r="G341" s="1"/>
  <c r="C342" s="1"/>
  <c r="B349" i="12"/>
  <c r="I348"/>
  <c r="C348"/>
  <c r="I348" i="6"/>
  <c r="F348" i="4"/>
  <c r="B349"/>
  <c r="B351" i="6"/>
  <c r="D347" i="5"/>
  <c r="B348"/>
  <c r="C347"/>
  <c r="E347" s="1"/>
  <c r="G347"/>
  <c r="E153" i="6"/>
  <c r="H153" s="1"/>
  <c r="C154" s="1"/>
  <c r="D125" i="12" l="1"/>
  <c r="L124"/>
  <c r="F347" i="5"/>
  <c r="E342" i="4"/>
  <c r="D342" s="1"/>
  <c r="G342" s="1"/>
  <c r="C343" s="1"/>
  <c r="B350" i="12"/>
  <c r="I349"/>
  <c r="C349"/>
  <c r="I349" i="6"/>
  <c r="D154"/>
  <c r="D348" i="5"/>
  <c r="B349"/>
  <c r="C348"/>
  <c r="E348" s="1"/>
  <c r="G348"/>
  <c r="B352" i="6"/>
  <c r="F349" i="4"/>
  <c r="B350"/>
  <c r="F125" i="12" l="1"/>
  <c r="G125"/>
  <c r="F348" i="5"/>
  <c r="E343" i="4"/>
  <c r="D343" s="1"/>
  <c r="G343" s="1"/>
  <c r="C344" s="1"/>
  <c r="B351" i="12"/>
  <c r="I350"/>
  <c r="C350"/>
  <c r="I350" i="6"/>
  <c r="F350" i="4"/>
  <c r="B351"/>
  <c r="B353" i="6"/>
  <c r="D349" i="5"/>
  <c r="B350"/>
  <c r="C349"/>
  <c r="E349"/>
  <c r="G349"/>
  <c r="F154" i="6"/>
  <c r="G154"/>
  <c r="E125" i="12" l="1"/>
  <c r="H125" s="1"/>
  <c r="K125"/>
  <c r="F349" i="5"/>
  <c r="E344" i="4"/>
  <c r="D344" s="1"/>
  <c r="G344" s="1"/>
  <c r="C345" s="1"/>
  <c r="B352" i="12"/>
  <c r="I351"/>
  <c r="C351"/>
  <c r="I351" i="6"/>
  <c r="E154"/>
  <c r="H154" s="1"/>
  <c r="C155" s="1"/>
  <c r="D350" i="5"/>
  <c r="B351"/>
  <c r="C350"/>
  <c r="E350" s="1"/>
  <c r="G350"/>
  <c r="B354" i="6"/>
  <c r="F351" i="4"/>
  <c r="B352"/>
  <c r="D126" i="12" l="1"/>
  <c r="L125"/>
  <c r="F350" i="5"/>
  <c r="E345" i="4"/>
  <c r="D345" s="1"/>
  <c r="G345" s="1"/>
  <c r="C346" s="1"/>
  <c r="B353" i="12"/>
  <c r="I352"/>
  <c r="C352"/>
  <c r="D155" i="6"/>
  <c r="F155" s="1"/>
  <c r="I352"/>
  <c r="F352" i="4"/>
  <c r="B353"/>
  <c r="B355" i="6"/>
  <c r="D351" i="5"/>
  <c r="B352"/>
  <c r="C351"/>
  <c r="E351" s="1"/>
  <c r="G351"/>
  <c r="G155" i="6"/>
  <c r="F126" i="12" l="1"/>
  <c r="G126"/>
  <c r="F351" i="5"/>
  <c r="E346" i="4"/>
  <c r="D346" s="1"/>
  <c r="G346" s="1"/>
  <c r="C347" s="1"/>
  <c r="B354" i="12"/>
  <c r="I353"/>
  <c r="C353"/>
  <c r="E155" i="6"/>
  <c r="H155" s="1"/>
  <c r="C156" s="1"/>
  <c r="I353"/>
  <c r="D156"/>
  <c r="D352" i="5"/>
  <c r="B353"/>
  <c r="C352"/>
  <c r="E352" s="1"/>
  <c r="G352"/>
  <c r="B356" i="6"/>
  <c r="F353" i="4"/>
  <c r="B354"/>
  <c r="E126" i="12" l="1"/>
  <c r="H126" s="1"/>
  <c r="K126"/>
  <c r="F352" i="5"/>
  <c r="E347" i="4"/>
  <c r="D347" s="1"/>
  <c r="G347" s="1"/>
  <c r="C348" s="1"/>
  <c r="B355" i="12"/>
  <c r="I354"/>
  <c r="C354"/>
  <c r="I354" i="6"/>
  <c r="F156"/>
  <c r="G156"/>
  <c r="F354" i="4"/>
  <c r="B355"/>
  <c r="B357" i="6"/>
  <c r="D353" i="5"/>
  <c r="B354"/>
  <c r="C353"/>
  <c r="E353"/>
  <c r="G353"/>
  <c r="D127" i="12" l="1"/>
  <c r="L126"/>
  <c r="F353" i="5"/>
  <c r="E348" i="4"/>
  <c r="D348" s="1"/>
  <c r="G348" s="1"/>
  <c r="C349" s="1"/>
  <c r="B356" i="12"/>
  <c r="I355"/>
  <c r="C355"/>
  <c r="I355" i="6"/>
  <c r="D354" i="5"/>
  <c r="B355"/>
  <c r="C354"/>
  <c r="E354" s="1"/>
  <c r="G354"/>
  <c r="E156" i="6"/>
  <c r="H156" s="1"/>
  <c r="C157" s="1"/>
  <c r="B358"/>
  <c r="F355" i="4"/>
  <c r="B356"/>
  <c r="F127" i="12" l="1"/>
  <c r="G127"/>
  <c r="F354" i="5"/>
  <c r="E349" i="4"/>
  <c r="D349" s="1"/>
  <c r="G349" s="1"/>
  <c r="C350" s="1"/>
  <c r="B357" i="12"/>
  <c r="I356"/>
  <c r="C356"/>
  <c r="I356" i="6"/>
  <c r="F356" i="4"/>
  <c r="B357"/>
  <c r="B359" i="6"/>
  <c r="D157"/>
  <c r="D355" i="5"/>
  <c r="B356"/>
  <c r="C355"/>
  <c r="E355" s="1"/>
  <c r="G355"/>
  <c r="E127" i="12" l="1"/>
  <c r="H127" s="1"/>
  <c r="K127"/>
  <c r="F355" i="5"/>
  <c r="E350" i="4"/>
  <c r="D350" s="1"/>
  <c r="G350" s="1"/>
  <c r="C351" s="1"/>
  <c r="B358" i="12"/>
  <c r="I357"/>
  <c r="C357"/>
  <c r="I357" i="6"/>
  <c r="D356" i="5"/>
  <c r="B357"/>
  <c r="C356"/>
  <c r="E356" s="1"/>
  <c r="G356"/>
  <c r="F157" i="6"/>
  <c r="G157"/>
  <c r="B360"/>
  <c r="F357" i="4"/>
  <c r="B358"/>
  <c r="D128" i="12" l="1"/>
  <c r="L127"/>
  <c r="F356" i="5"/>
  <c r="E351" i="4"/>
  <c r="D351" s="1"/>
  <c r="G351" s="1"/>
  <c r="C352" s="1"/>
  <c r="B359" i="12"/>
  <c r="I358"/>
  <c r="C358"/>
  <c r="E157" i="6"/>
  <c r="H157" s="1"/>
  <c r="C158" s="1"/>
  <c r="I358"/>
  <c r="F358" i="4"/>
  <c r="B359"/>
  <c r="B361" i="6"/>
  <c r="D158"/>
  <c r="D357" i="5"/>
  <c r="B358"/>
  <c r="C357"/>
  <c r="E357"/>
  <c r="G357"/>
  <c r="F128" i="12" l="1"/>
  <c r="G128"/>
  <c r="F357" i="5"/>
  <c r="E352" i="4"/>
  <c r="D352" s="1"/>
  <c r="G352" s="1"/>
  <c r="C353" s="1"/>
  <c r="B360" i="12"/>
  <c r="I359"/>
  <c r="C359"/>
  <c r="I359" i="6"/>
  <c r="D358" i="5"/>
  <c r="B359"/>
  <c r="C358"/>
  <c r="E358" s="1"/>
  <c r="G358"/>
  <c r="F158" i="6"/>
  <c r="G158"/>
  <c r="B362"/>
  <c r="F359" i="4"/>
  <c r="B360"/>
  <c r="E128" i="12" l="1"/>
  <c r="H128" s="1"/>
  <c r="K128"/>
  <c r="F358" i="5"/>
  <c r="E353" i="4"/>
  <c r="D353" s="1"/>
  <c r="G353" s="1"/>
  <c r="C354" s="1"/>
  <c r="B361" i="12"/>
  <c r="I360"/>
  <c r="C360"/>
  <c r="E158" i="6"/>
  <c r="H158" s="1"/>
  <c r="C159" s="1"/>
  <c r="I360"/>
  <c r="D159"/>
  <c r="F360" i="4"/>
  <c r="B361"/>
  <c r="B363" i="6"/>
  <c r="D359" i="5"/>
  <c r="B360"/>
  <c r="C359"/>
  <c r="E359" s="1"/>
  <c r="G359"/>
  <c r="D129" i="12" l="1"/>
  <c r="L128"/>
  <c r="F359" i="5"/>
  <c r="E354" i="4"/>
  <c r="D354" s="1"/>
  <c r="G354" s="1"/>
  <c r="C355" s="1"/>
  <c r="B362" i="12"/>
  <c r="I361"/>
  <c r="C361"/>
  <c r="I361" i="6"/>
  <c r="D360" i="5"/>
  <c r="B361"/>
  <c r="C360"/>
  <c r="E360" s="1"/>
  <c r="G360"/>
  <c r="B364" i="6"/>
  <c r="F361" i="4"/>
  <c r="B362"/>
  <c r="F159" i="6"/>
  <c r="G159"/>
  <c r="F129" i="12" l="1"/>
  <c r="G129"/>
  <c r="F360" i="5"/>
  <c r="E355" i="4"/>
  <c r="D355" s="1"/>
  <c r="G355" s="1"/>
  <c r="C356" s="1"/>
  <c r="B363" i="12"/>
  <c r="I362"/>
  <c r="C362"/>
  <c r="I362" i="6"/>
  <c r="F362" i="4"/>
  <c r="B363"/>
  <c r="B365" i="6"/>
  <c r="E159"/>
  <c r="H159" s="1"/>
  <c r="C160" s="1"/>
  <c r="D361" i="5"/>
  <c r="B362"/>
  <c r="C361"/>
  <c r="E361"/>
  <c r="G361"/>
  <c r="E129" i="12" l="1"/>
  <c r="H129" s="1"/>
  <c r="K129"/>
  <c r="F361" i="5"/>
  <c r="E356" i="4"/>
  <c r="D356" s="1"/>
  <c r="G356" s="1"/>
  <c r="C357" s="1"/>
  <c r="B364" i="12"/>
  <c r="I363"/>
  <c r="C363"/>
  <c r="I363" i="6"/>
  <c r="B366"/>
  <c r="F363" i="4"/>
  <c r="B364"/>
  <c r="D362" i="5"/>
  <c r="B363"/>
  <c r="C362"/>
  <c r="E362" s="1"/>
  <c r="G362"/>
  <c r="D160" i="6"/>
  <c r="D130" i="12" l="1"/>
  <c r="L129"/>
  <c r="F362" i="5"/>
  <c r="E357" i="4"/>
  <c r="D357" s="1"/>
  <c r="G357" s="1"/>
  <c r="C358" s="1"/>
  <c r="B365" i="12"/>
  <c r="I364"/>
  <c r="C364"/>
  <c r="I364" i="6"/>
  <c r="D363" i="5"/>
  <c r="B364"/>
  <c r="C363"/>
  <c r="E363" s="1"/>
  <c r="G363"/>
  <c r="F364" i="4"/>
  <c r="B365"/>
  <c r="F160" i="6"/>
  <c r="G160"/>
  <c r="B367"/>
  <c r="F130" i="12" l="1"/>
  <c r="G130"/>
  <c r="F363" i="5"/>
  <c r="E358" i="4"/>
  <c r="D358" s="1"/>
  <c r="G358" s="1"/>
  <c r="C359" s="1"/>
  <c r="B366" i="12"/>
  <c r="I365"/>
  <c r="C365"/>
  <c r="I365" i="6"/>
  <c r="B368"/>
  <c r="E160"/>
  <c r="H160" s="1"/>
  <c r="C161" s="1"/>
  <c r="F365" i="4"/>
  <c r="B366"/>
  <c r="D364" i="5"/>
  <c r="B365"/>
  <c r="C364"/>
  <c r="E364" s="1"/>
  <c r="G364"/>
  <c r="E130" i="12" l="1"/>
  <c r="H130" s="1"/>
  <c r="K130"/>
  <c r="F364" i="5"/>
  <c r="E359" i="4"/>
  <c r="D359" s="1"/>
  <c r="G359" s="1"/>
  <c r="C360" s="1"/>
  <c r="B367" i="12"/>
  <c r="I366"/>
  <c r="C366"/>
  <c r="I366" i="6"/>
  <c r="D365" i="5"/>
  <c r="B366"/>
  <c r="C365"/>
  <c r="E365"/>
  <c r="G365"/>
  <c r="F366" i="4"/>
  <c r="B367"/>
  <c r="B369" i="6"/>
  <c r="D161"/>
  <c r="D131" i="12" l="1"/>
  <c r="L130"/>
  <c r="F365" i="5"/>
  <c r="E360" i="4"/>
  <c r="D360" s="1"/>
  <c r="G360" s="1"/>
  <c r="C361" s="1"/>
  <c r="B368" i="12"/>
  <c r="I367"/>
  <c r="C367"/>
  <c r="I367" i="6"/>
  <c r="B370"/>
  <c r="F161"/>
  <c r="G161"/>
  <c r="F367" i="4"/>
  <c r="B368"/>
  <c r="D366" i="5"/>
  <c r="B367"/>
  <c r="C366"/>
  <c r="E366" s="1"/>
  <c r="G366"/>
  <c r="F131" i="12" l="1"/>
  <c r="G131"/>
  <c r="F366" i="5"/>
  <c r="E361" i="4"/>
  <c r="D361" s="1"/>
  <c r="G361" s="1"/>
  <c r="C362" s="1"/>
  <c r="B369" i="12"/>
  <c r="I368"/>
  <c r="C368"/>
  <c r="I368" i="6"/>
  <c r="E161"/>
  <c r="H161" s="1"/>
  <c r="C162" s="1"/>
  <c r="D367" i="5"/>
  <c r="B368"/>
  <c r="C367"/>
  <c r="E367" s="1"/>
  <c r="G367"/>
  <c r="F368" i="4"/>
  <c r="B369"/>
  <c r="B371" i="6"/>
  <c r="E131" i="12" l="1"/>
  <c r="H131" s="1"/>
  <c r="K131"/>
  <c r="F367" i="5"/>
  <c r="E362" i="4"/>
  <c r="D362" s="1"/>
  <c r="G362" s="1"/>
  <c r="C363" s="1"/>
  <c r="B370" i="12"/>
  <c r="I369"/>
  <c r="C369"/>
  <c r="D162" i="6"/>
  <c r="I369"/>
  <c r="B372"/>
  <c r="F369" i="4"/>
  <c r="B370"/>
  <c r="D368" i="5"/>
  <c r="B369"/>
  <c r="C368"/>
  <c r="E368" s="1"/>
  <c r="G368"/>
  <c r="F162" i="6"/>
  <c r="G162"/>
  <c r="D132" i="12" l="1"/>
  <c r="L131"/>
  <c r="F368" i="5"/>
  <c r="E363" i="4"/>
  <c r="D363" s="1"/>
  <c r="G363" s="1"/>
  <c r="C364" s="1"/>
  <c r="B371" i="12"/>
  <c r="I370"/>
  <c r="C370"/>
  <c r="E162" i="6"/>
  <c r="H162" s="1"/>
  <c r="C163" s="1"/>
  <c r="I370"/>
  <c r="D163"/>
  <c r="F370" i="4"/>
  <c r="B371"/>
  <c r="D369" i="5"/>
  <c r="B370"/>
  <c r="C369"/>
  <c r="E369"/>
  <c r="G369"/>
  <c r="B373" i="6"/>
  <c r="F132" i="12" l="1"/>
  <c r="G132"/>
  <c r="F369" i="5"/>
  <c r="E364" i="4"/>
  <c r="D364" s="1"/>
  <c r="G364" s="1"/>
  <c r="C365" s="1"/>
  <c r="B372" i="12"/>
  <c r="I371"/>
  <c r="C371"/>
  <c r="I371" i="6"/>
  <c r="F371" i="4"/>
  <c r="B372"/>
  <c r="F163" i="6"/>
  <c r="G163"/>
  <c r="B374"/>
  <c r="D370" i="5"/>
  <c r="B371"/>
  <c r="C370"/>
  <c r="E370" s="1"/>
  <c r="G370"/>
  <c r="E132" i="12" l="1"/>
  <c r="H132" s="1"/>
  <c r="K132"/>
  <c r="F370" i="5"/>
  <c r="E365" i="4"/>
  <c r="D365" s="1"/>
  <c r="G365" s="1"/>
  <c r="C366" s="1"/>
  <c r="B373" i="12"/>
  <c r="I372"/>
  <c r="C372"/>
  <c r="I372" i="6"/>
  <c r="D371" i="5"/>
  <c r="B372"/>
  <c r="C371"/>
  <c r="E371" s="1"/>
  <c r="G371"/>
  <c r="B375" i="6"/>
  <c r="E163"/>
  <c r="H163" s="1"/>
  <c r="C164" s="1"/>
  <c r="F372" i="4"/>
  <c r="B373"/>
  <c r="D133" i="12" l="1"/>
  <c r="L132"/>
  <c r="F371" i="5"/>
  <c r="E366" i="4"/>
  <c r="D366" s="1"/>
  <c r="G366" s="1"/>
  <c r="C367" s="1"/>
  <c r="B374" i="12"/>
  <c r="I373"/>
  <c r="C373"/>
  <c r="I373" i="6"/>
  <c r="F373" i="4"/>
  <c r="B374"/>
  <c r="D164" i="6"/>
  <c r="B376"/>
  <c r="D372" i="5"/>
  <c r="B373"/>
  <c r="C372"/>
  <c r="E372" s="1"/>
  <c r="G372"/>
  <c r="F133" i="12" l="1"/>
  <c r="G133"/>
  <c r="F372" i="5"/>
  <c r="E367" i="4"/>
  <c r="D367" s="1"/>
  <c r="G367" s="1"/>
  <c r="C368" s="1"/>
  <c r="B375" i="12"/>
  <c r="I374"/>
  <c r="C374"/>
  <c r="I374" i="6"/>
  <c r="D373" i="5"/>
  <c r="B374"/>
  <c r="C373"/>
  <c r="E373"/>
  <c r="G373"/>
  <c r="B377" i="6"/>
  <c r="G164"/>
  <c r="F164"/>
  <c r="F374" i="4"/>
  <c r="B375"/>
  <c r="E133" i="12" l="1"/>
  <c r="H133" s="1"/>
  <c r="K133"/>
  <c r="F373" i="5"/>
  <c r="E368" i="4"/>
  <c r="D368" s="1"/>
  <c r="G368" s="1"/>
  <c r="C369" s="1"/>
  <c r="B376" i="12"/>
  <c r="I375"/>
  <c r="C375"/>
  <c r="I375" i="6"/>
  <c r="F375" i="4"/>
  <c r="B376"/>
  <c r="B378" i="6"/>
  <c r="D374" i="5"/>
  <c r="B375"/>
  <c r="C374"/>
  <c r="E374" s="1"/>
  <c r="G374"/>
  <c r="E164" i="6"/>
  <c r="H164" s="1"/>
  <c r="C165" s="1"/>
  <c r="D134" i="12" l="1"/>
  <c r="L133"/>
  <c r="F374" i="5"/>
  <c r="E369" i="4"/>
  <c r="D369" s="1"/>
  <c r="G369" s="1"/>
  <c r="C370" s="1"/>
  <c r="B377" i="12"/>
  <c r="I376"/>
  <c r="C376"/>
  <c r="I376" i="6"/>
  <c r="D165"/>
  <c r="D375" i="5"/>
  <c r="B376"/>
  <c r="C375"/>
  <c r="E375" s="1"/>
  <c r="G375"/>
  <c r="B379" i="6"/>
  <c r="F376" i="4"/>
  <c r="B377"/>
  <c r="F134" i="12" l="1"/>
  <c r="G134"/>
  <c r="F375" i="5"/>
  <c r="E370" i="4"/>
  <c r="D370" s="1"/>
  <c r="G370" s="1"/>
  <c r="C371" s="1"/>
  <c r="B378" i="12"/>
  <c r="I377"/>
  <c r="C377"/>
  <c r="I377" i="6"/>
  <c r="F377" i="4"/>
  <c r="B378"/>
  <c r="B380" i="6"/>
  <c r="D376" i="5"/>
  <c r="B377"/>
  <c r="C376"/>
  <c r="E376" s="1"/>
  <c r="G376"/>
  <c r="F165" i="6"/>
  <c r="G165"/>
  <c r="E134" i="12" l="1"/>
  <c r="H134" s="1"/>
  <c r="K134"/>
  <c r="F376" i="5"/>
  <c r="E371" i="4"/>
  <c r="D371" s="1"/>
  <c r="G371" s="1"/>
  <c r="C372" s="1"/>
  <c r="B379" i="12"/>
  <c r="I378"/>
  <c r="C378"/>
  <c r="E165" i="6"/>
  <c r="H165" s="1"/>
  <c r="C166" s="1"/>
  <c r="I378"/>
  <c r="D166"/>
  <c r="D377" i="5"/>
  <c r="B378"/>
  <c r="C377"/>
  <c r="E377"/>
  <c r="G377"/>
  <c r="B381" i="6"/>
  <c r="F378" i="4"/>
  <c r="B379"/>
  <c r="D135" i="12" l="1"/>
  <c r="L134"/>
  <c r="F377" i="5"/>
  <c r="E372" i="4"/>
  <c r="D372" s="1"/>
  <c r="G372" s="1"/>
  <c r="C373" s="1"/>
  <c r="B380" i="12"/>
  <c r="I379"/>
  <c r="C379"/>
  <c r="I379" i="6"/>
  <c r="G166"/>
  <c r="F166"/>
  <c r="F379" i="4"/>
  <c r="B380"/>
  <c r="B382" i="6"/>
  <c r="D378" i="5"/>
  <c r="B379"/>
  <c r="C378"/>
  <c r="E378" s="1"/>
  <c r="G378"/>
  <c r="F135" i="12" l="1"/>
  <c r="G135"/>
  <c r="F378" i="5"/>
  <c r="E373" i="4"/>
  <c r="D373" s="1"/>
  <c r="G373" s="1"/>
  <c r="C374" s="1"/>
  <c r="B381" i="12"/>
  <c r="I380"/>
  <c r="C380"/>
  <c r="E166" i="6"/>
  <c r="H166" s="1"/>
  <c r="C167" s="1"/>
  <c r="I380"/>
  <c r="D379" i="5"/>
  <c r="B380"/>
  <c r="C379"/>
  <c r="E379" s="1"/>
  <c r="G379"/>
  <c r="B383" i="6"/>
  <c r="F380" i="4"/>
  <c r="B381"/>
  <c r="D167" i="6"/>
  <c r="E135" i="12" l="1"/>
  <c r="H135" s="1"/>
  <c r="K135"/>
  <c r="F379" i="5"/>
  <c r="E374" i="4"/>
  <c r="D374" s="1"/>
  <c r="G374" s="1"/>
  <c r="C375" s="1"/>
  <c r="B382" i="12"/>
  <c r="I381"/>
  <c r="C381"/>
  <c r="I381" i="6"/>
  <c r="F167"/>
  <c r="G167"/>
  <c r="F381" i="4"/>
  <c r="B382"/>
  <c r="B384" i="6"/>
  <c r="D380" i="5"/>
  <c r="B381"/>
  <c r="C380"/>
  <c r="E380" s="1"/>
  <c r="G380"/>
  <c r="D136" i="12" l="1"/>
  <c r="L135"/>
  <c r="F380" i="5"/>
  <c r="E375" i="4"/>
  <c r="D375" s="1"/>
  <c r="G375" s="1"/>
  <c r="C376" s="1"/>
  <c r="B383" i="12"/>
  <c r="I382"/>
  <c r="C382"/>
  <c r="E167" i="6"/>
  <c r="H167" s="1"/>
  <c r="C168" s="1"/>
  <c r="I382"/>
  <c r="D168"/>
  <c r="B382" i="5"/>
  <c r="C381"/>
  <c r="D381"/>
  <c r="E381"/>
  <c r="G381"/>
  <c r="B385" i="6"/>
  <c r="F382" i="4"/>
  <c r="B383"/>
  <c r="F136" i="12" l="1"/>
  <c r="G136"/>
  <c r="F381" i="5"/>
  <c r="E376" i="4"/>
  <c r="D376" s="1"/>
  <c r="G376" s="1"/>
  <c r="C377" s="1"/>
  <c r="B384" i="12"/>
  <c r="I383"/>
  <c r="C383"/>
  <c r="I383" i="6"/>
  <c r="F383" i="4"/>
  <c r="B384"/>
  <c r="B386" i="6"/>
  <c r="D382" i="5"/>
  <c r="B383"/>
  <c r="C382"/>
  <c r="E382" s="1"/>
  <c r="G382"/>
  <c r="G168" i="6"/>
  <c r="F168"/>
  <c r="E136" i="12" l="1"/>
  <c r="H136" s="1"/>
  <c r="K136"/>
  <c r="F382" i="5"/>
  <c r="E377" i="4"/>
  <c r="D377" s="1"/>
  <c r="G377" s="1"/>
  <c r="C378" s="1"/>
  <c r="B385" i="12"/>
  <c r="I384"/>
  <c r="C384"/>
  <c r="I384" i="6"/>
  <c r="D383" i="5"/>
  <c r="C383"/>
  <c r="E383" s="1"/>
  <c r="B384"/>
  <c r="G383"/>
  <c r="B387" i="6"/>
  <c r="F384" i="4"/>
  <c r="B385"/>
  <c r="E168" i="6"/>
  <c r="H168" s="1"/>
  <c r="C169" s="1"/>
  <c r="D137" i="12" l="1"/>
  <c r="L136"/>
  <c r="F383" i="5"/>
  <c r="E378" i="4"/>
  <c r="D378" s="1"/>
  <c r="G378" s="1"/>
  <c r="C379" s="1"/>
  <c r="B386" i="12"/>
  <c r="I385"/>
  <c r="C385"/>
  <c r="I385" i="6"/>
  <c r="D169"/>
  <c r="F385" i="4"/>
  <c r="B386"/>
  <c r="B388" i="6"/>
  <c r="D384" i="5"/>
  <c r="B385"/>
  <c r="C384"/>
  <c r="E384" s="1"/>
  <c r="G384"/>
  <c r="F137" i="12" l="1"/>
  <c r="G137"/>
  <c r="F384" i="5"/>
  <c r="E379" i="4"/>
  <c r="D379" s="1"/>
  <c r="G379" s="1"/>
  <c r="C380" s="1"/>
  <c r="B387" i="12"/>
  <c r="I386"/>
  <c r="C386"/>
  <c r="I386" i="6"/>
  <c r="B386" i="5"/>
  <c r="C385"/>
  <c r="D385"/>
  <c r="E385"/>
  <c r="G385"/>
  <c r="B389" i="6"/>
  <c r="F386" i="4"/>
  <c r="B387"/>
  <c r="F169" i="6"/>
  <c r="G169"/>
  <c r="E137" i="12" l="1"/>
  <c r="H137" s="1"/>
  <c r="K137"/>
  <c r="F385" i="5"/>
  <c r="E380" i="4"/>
  <c r="D380" s="1"/>
  <c r="G380" s="1"/>
  <c r="C381" s="1"/>
  <c r="B388" i="12"/>
  <c r="I387"/>
  <c r="C387"/>
  <c r="E169" i="6"/>
  <c r="H169" s="1"/>
  <c r="C170" s="1"/>
  <c r="I387"/>
  <c r="D170"/>
  <c r="D386" i="5"/>
  <c r="B387"/>
  <c r="C386"/>
  <c r="E386" s="1"/>
  <c r="G386"/>
  <c r="F387" i="4"/>
  <c r="B388"/>
  <c r="B390" i="6"/>
  <c r="D138" i="12" l="1"/>
  <c r="L137"/>
  <c r="F386" i="5"/>
  <c r="E381" i="4"/>
  <c r="D381" s="1"/>
  <c r="G381" s="1"/>
  <c r="C382" s="1"/>
  <c r="B389" i="12"/>
  <c r="I388"/>
  <c r="C388"/>
  <c r="I388" i="6"/>
  <c r="D387" i="5"/>
  <c r="C387"/>
  <c r="E387" s="1"/>
  <c r="B388"/>
  <c r="G387"/>
  <c r="F170" i="6"/>
  <c r="G170"/>
  <c r="B391"/>
  <c r="F388" i="4"/>
  <c r="B389"/>
  <c r="F138" i="12" l="1"/>
  <c r="G138"/>
  <c r="F387" i="5"/>
  <c r="E382" i="4"/>
  <c r="D382" s="1"/>
  <c r="G382" s="1"/>
  <c r="C383" s="1"/>
  <c r="B390" i="12"/>
  <c r="I389"/>
  <c r="C389"/>
  <c r="E170" i="6"/>
  <c r="H170" s="1"/>
  <c r="C171" s="1"/>
  <c r="I389"/>
  <c r="D171"/>
  <c r="F389" i="4"/>
  <c r="B390"/>
  <c r="B392" i="6"/>
  <c r="D388" i="5"/>
  <c r="B389"/>
  <c r="C388"/>
  <c r="E388" s="1"/>
  <c r="G388"/>
  <c r="E138" i="12" l="1"/>
  <c r="H138" s="1"/>
  <c r="K138"/>
  <c r="F388" i="5"/>
  <c r="E383" i="4"/>
  <c r="D383" s="1"/>
  <c r="G383" s="1"/>
  <c r="C384" s="1"/>
  <c r="B391" i="12"/>
  <c r="I390"/>
  <c r="C390"/>
  <c r="I390" i="6"/>
  <c r="B390" i="5"/>
  <c r="C389"/>
  <c r="D389"/>
  <c r="E389"/>
  <c r="G389"/>
  <c r="B393" i="6"/>
  <c r="F390" i="4"/>
  <c r="B391"/>
  <c r="F171" i="6"/>
  <c r="G171"/>
  <c r="D139" i="12" l="1"/>
  <c r="L138"/>
  <c r="F389" i="5"/>
  <c r="E384" i="4"/>
  <c r="D384" s="1"/>
  <c r="G384" s="1"/>
  <c r="C385" s="1"/>
  <c r="B392" i="12"/>
  <c r="I391"/>
  <c r="C391"/>
  <c r="I391" i="6"/>
  <c r="F391" i="4"/>
  <c r="B392"/>
  <c r="D390" i="5"/>
  <c r="B391"/>
  <c r="C390"/>
  <c r="E390" s="1"/>
  <c r="G390"/>
  <c r="E171" i="6"/>
  <c r="H171" s="1"/>
  <c r="C172" s="1"/>
  <c r="B394"/>
  <c r="F139" i="12" l="1"/>
  <c r="G139"/>
  <c r="F390" i="5"/>
  <c r="E385" i="4"/>
  <c r="D385" s="1"/>
  <c r="G385" s="1"/>
  <c r="C386" s="1"/>
  <c r="B393" i="12"/>
  <c r="I392"/>
  <c r="C392"/>
  <c r="I392" i="6"/>
  <c r="B395"/>
  <c r="D172"/>
  <c r="D391" i="5"/>
  <c r="C391"/>
  <c r="E391" s="1"/>
  <c r="B392"/>
  <c r="G391"/>
  <c r="F392" i="4"/>
  <c r="B393"/>
  <c r="E139" i="12" l="1"/>
  <c r="H139" s="1"/>
  <c r="K139"/>
  <c r="F391" i="5"/>
  <c r="E386" i="4"/>
  <c r="D386" s="1"/>
  <c r="G386" s="1"/>
  <c r="C387" s="1"/>
  <c r="B394" i="12"/>
  <c r="I393"/>
  <c r="C393"/>
  <c r="I393" i="6"/>
  <c r="F172"/>
  <c r="G172"/>
  <c r="B396"/>
  <c r="F393" i="4"/>
  <c r="B394"/>
  <c r="D392" i="5"/>
  <c r="B393"/>
  <c r="C392"/>
  <c r="E392" s="1"/>
  <c r="G392"/>
  <c r="D140" i="12" l="1"/>
  <c r="L139"/>
  <c r="F392" i="5"/>
  <c r="E387" i="4"/>
  <c r="D387" s="1"/>
  <c r="G387" s="1"/>
  <c r="C388" s="1"/>
  <c r="B395" i="12"/>
  <c r="I394"/>
  <c r="C394"/>
  <c r="E172" i="6"/>
  <c r="H172" s="1"/>
  <c r="C173" s="1"/>
  <c r="I394"/>
  <c r="D173"/>
  <c r="B394" i="5"/>
  <c r="C393"/>
  <c r="D393"/>
  <c r="E393"/>
  <c r="G393"/>
  <c r="F394" i="4"/>
  <c r="B395"/>
  <c r="B397" i="6"/>
  <c r="F140" i="12" l="1"/>
  <c r="G140"/>
  <c r="F393" i="5"/>
  <c r="E388" i="4"/>
  <c r="D388" s="1"/>
  <c r="G388" s="1"/>
  <c r="C389" s="1"/>
  <c r="B396" i="12"/>
  <c r="I395"/>
  <c r="C395"/>
  <c r="I395" i="6"/>
  <c r="F395" i="4"/>
  <c r="B396"/>
  <c r="D394" i="5"/>
  <c r="B395"/>
  <c r="C394"/>
  <c r="E394" s="1"/>
  <c r="G394"/>
  <c r="F173" i="6"/>
  <c r="G173"/>
  <c r="B398"/>
  <c r="E140" i="12" l="1"/>
  <c r="H140" s="1"/>
  <c r="K140"/>
  <c r="F394" i="5"/>
  <c r="E389" i="4"/>
  <c r="D389" s="1"/>
  <c r="G389" s="1"/>
  <c r="C390" s="1"/>
  <c r="B397" i="12"/>
  <c r="I396"/>
  <c r="C396"/>
  <c r="I396" i="6"/>
  <c r="B399"/>
  <c r="D395" i="5"/>
  <c r="C395"/>
  <c r="E395" s="1"/>
  <c r="B396"/>
  <c r="G395"/>
  <c r="E173" i="6"/>
  <c r="H173" s="1"/>
  <c r="C174" s="1"/>
  <c r="F396" i="4"/>
  <c r="B397"/>
  <c r="D141" i="12" l="1"/>
  <c r="L140"/>
  <c r="F395" i="5"/>
  <c r="E390" i="4"/>
  <c r="D390" s="1"/>
  <c r="G390" s="1"/>
  <c r="C391" s="1"/>
  <c r="B398" i="12"/>
  <c r="I397"/>
  <c r="C397"/>
  <c r="I397" i="6"/>
  <c r="D174"/>
  <c r="B400"/>
  <c r="F397" i="4"/>
  <c r="B398"/>
  <c r="D396" i="5"/>
  <c r="B397"/>
  <c r="C396"/>
  <c r="E396" s="1"/>
  <c r="G396"/>
  <c r="F141" i="12" l="1"/>
  <c r="G141"/>
  <c r="F396" i="5"/>
  <c r="E391" i="4"/>
  <c r="D391" s="1"/>
  <c r="G391" s="1"/>
  <c r="C392" s="1"/>
  <c r="B399" i="12"/>
  <c r="I398"/>
  <c r="C398"/>
  <c r="I398" i="6"/>
  <c r="B398" i="5"/>
  <c r="C397"/>
  <c r="D397"/>
  <c r="E397"/>
  <c r="G397"/>
  <c r="F398" i="4"/>
  <c r="B399"/>
  <c r="B401" i="6"/>
  <c r="F174"/>
  <c r="G174"/>
  <c r="E141" i="12" l="1"/>
  <c r="H141" s="1"/>
  <c r="K141"/>
  <c r="F397" i="5"/>
  <c r="E392" i="4"/>
  <c r="D392" s="1"/>
  <c r="G392" s="1"/>
  <c r="C393" s="1"/>
  <c r="B400" i="12"/>
  <c r="I399"/>
  <c r="C399"/>
  <c r="E174" i="6"/>
  <c r="H174" s="1"/>
  <c r="C175" s="1"/>
  <c r="I399"/>
  <c r="D175"/>
  <c r="D398" i="5"/>
  <c r="B399"/>
  <c r="C398"/>
  <c r="E398" s="1"/>
  <c r="G398"/>
  <c r="B402" i="6"/>
  <c r="F399" i="4"/>
  <c r="B400"/>
  <c r="D142" i="12" l="1"/>
  <c r="L141"/>
  <c r="F398" i="5"/>
  <c r="E393" i="4"/>
  <c r="D393" s="1"/>
  <c r="G393" s="1"/>
  <c r="C394" s="1"/>
  <c r="B401" i="12"/>
  <c r="I400"/>
  <c r="C400"/>
  <c r="I400" i="6"/>
  <c r="F400" i="4"/>
  <c r="B401"/>
  <c r="B403" i="6"/>
  <c r="F175"/>
  <c r="G175"/>
  <c r="D399" i="5"/>
  <c r="C399"/>
  <c r="E399" s="1"/>
  <c r="B400"/>
  <c r="G399"/>
  <c r="F142" i="12" l="1"/>
  <c r="G142"/>
  <c r="F399" i="5"/>
  <c r="E394" i="4"/>
  <c r="D394" s="1"/>
  <c r="G394" s="1"/>
  <c r="C395" s="1"/>
  <c r="B402" i="12"/>
  <c r="I401"/>
  <c r="C401"/>
  <c r="I401" i="6"/>
  <c r="D400" i="5"/>
  <c r="B401"/>
  <c r="C400"/>
  <c r="E400" s="1"/>
  <c r="G400"/>
  <c r="B404" i="6"/>
  <c r="F401" i="4"/>
  <c r="B402"/>
  <c r="E175" i="6"/>
  <c r="H175" s="1"/>
  <c r="C176" s="1"/>
  <c r="E142" i="12" l="1"/>
  <c r="H142" s="1"/>
  <c r="K142"/>
  <c r="F400" i="5"/>
  <c r="E395" i="4"/>
  <c r="D395" s="1"/>
  <c r="G395" s="1"/>
  <c r="C396" s="1"/>
  <c r="B403" i="12"/>
  <c r="I402"/>
  <c r="C402"/>
  <c r="I402" i="6"/>
  <c r="F402" i="4"/>
  <c r="B403"/>
  <c r="B405" i="6"/>
  <c r="D176"/>
  <c r="B402" i="5"/>
  <c r="C401"/>
  <c r="D401"/>
  <c r="E401"/>
  <c r="G401"/>
  <c r="D143" i="12" l="1"/>
  <c r="L142"/>
  <c r="F401" i="5"/>
  <c r="E396" i="4"/>
  <c r="D396" s="1"/>
  <c r="G396" s="1"/>
  <c r="C397" s="1"/>
  <c r="B404" i="12"/>
  <c r="I403"/>
  <c r="C403"/>
  <c r="I403" i="6"/>
  <c r="D402" i="5"/>
  <c r="B403"/>
  <c r="C402"/>
  <c r="E402" s="1"/>
  <c r="G402"/>
  <c r="F176" i="6"/>
  <c r="G176"/>
  <c r="B406"/>
  <c r="F403" i="4"/>
  <c r="B404"/>
  <c r="F143" i="12" l="1"/>
  <c r="G143"/>
  <c r="F402" i="5"/>
  <c r="E397" i="4"/>
  <c r="D397" s="1"/>
  <c r="G397" s="1"/>
  <c r="C398" s="1"/>
  <c r="B405" i="12"/>
  <c r="I404"/>
  <c r="C404"/>
  <c r="E176" i="6"/>
  <c r="H176" s="1"/>
  <c r="C177" s="1"/>
  <c r="I404"/>
  <c r="F404" i="4"/>
  <c r="B405"/>
  <c r="B407" i="6"/>
  <c r="D403" i="5"/>
  <c r="C403"/>
  <c r="E403" s="1"/>
  <c r="B404"/>
  <c r="G403"/>
  <c r="E143" i="12" l="1"/>
  <c r="H143" s="1"/>
  <c r="K143"/>
  <c r="F403" i="5"/>
  <c r="E398" i="4"/>
  <c r="D398" s="1"/>
  <c r="G398" s="1"/>
  <c r="C399" s="1"/>
  <c r="B406" i="12"/>
  <c r="I405"/>
  <c r="C405"/>
  <c r="D177" i="6"/>
  <c r="I405"/>
  <c r="B408"/>
  <c r="F405" i="4"/>
  <c r="B406"/>
  <c r="F177" i="6"/>
  <c r="G177"/>
  <c r="D404" i="5"/>
  <c r="B405"/>
  <c r="C404"/>
  <c r="E404" s="1"/>
  <c r="G404"/>
  <c r="D144" i="12" l="1"/>
  <c r="L143"/>
  <c r="F404" i="5"/>
  <c r="E399" i="4"/>
  <c r="D399" s="1"/>
  <c r="G399" s="1"/>
  <c r="C400" s="1"/>
  <c r="B407" i="12"/>
  <c r="I406"/>
  <c r="C406"/>
  <c r="I406" i="6"/>
  <c r="E177"/>
  <c r="H177" s="1"/>
  <c r="C178" s="1"/>
  <c r="F406" i="4"/>
  <c r="B407"/>
  <c r="B409" i="6"/>
  <c r="B406" i="5"/>
  <c r="C405"/>
  <c r="D405"/>
  <c r="E405"/>
  <c r="G405"/>
  <c r="F144" i="12" l="1"/>
  <c r="G144"/>
  <c r="F405" i="5"/>
  <c r="E400" i="4"/>
  <c r="D400" s="1"/>
  <c r="G400" s="1"/>
  <c r="C401" s="1"/>
  <c r="B408" i="12"/>
  <c r="I407"/>
  <c r="C407"/>
  <c r="D178" i="6"/>
  <c r="G178" s="1"/>
  <c r="I407"/>
  <c r="B410"/>
  <c r="F407" i="4"/>
  <c r="B408"/>
  <c r="D406" i="5"/>
  <c r="B407"/>
  <c r="C406"/>
  <c r="E406" s="1"/>
  <c r="G406"/>
  <c r="F178" i="6"/>
  <c r="E144" i="12" l="1"/>
  <c r="H144" s="1"/>
  <c r="K144"/>
  <c r="F406" i="5"/>
  <c r="E401" i="4"/>
  <c r="D401" s="1"/>
  <c r="G401" s="1"/>
  <c r="C402" s="1"/>
  <c r="B409" i="12"/>
  <c r="I408"/>
  <c r="C408"/>
  <c r="I408" i="6"/>
  <c r="E178"/>
  <c r="H178" s="1"/>
  <c r="C179" s="1"/>
  <c r="D407" i="5"/>
  <c r="C407"/>
  <c r="E407" s="1"/>
  <c r="B408"/>
  <c r="G407"/>
  <c r="F408" i="4"/>
  <c r="B409"/>
  <c r="B411" i="6"/>
  <c r="D145" i="12" l="1"/>
  <c r="L144"/>
  <c r="F407" i="5"/>
  <c r="E402" i="4"/>
  <c r="D402" s="1"/>
  <c r="G402" s="1"/>
  <c r="C403" s="1"/>
  <c r="B410" i="12"/>
  <c r="I409"/>
  <c r="C409"/>
  <c r="D179" i="6"/>
  <c r="I409"/>
  <c r="F179"/>
  <c r="G179"/>
  <c r="B412"/>
  <c r="F409" i="4"/>
  <c r="B410"/>
  <c r="D408" i="5"/>
  <c r="B409"/>
  <c r="C408"/>
  <c r="E408" s="1"/>
  <c r="G408"/>
  <c r="F145" i="12" l="1"/>
  <c r="G145"/>
  <c r="F408" i="5"/>
  <c r="E403" i="4"/>
  <c r="D403" s="1"/>
  <c r="G403" s="1"/>
  <c r="C404" s="1"/>
  <c r="B411" i="12"/>
  <c r="I410"/>
  <c r="C410"/>
  <c r="E179" i="6"/>
  <c r="H179" s="1"/>
  <c r="C180" s="1"/>
  <c r="I410"/>
  <c r="D180"/>
  <c r="B410" i="5"/>
  <c r="C409"/>
  <c r="D409"/>
  <c r="E409"/>
  <c r="G409"/>
  <c r="F410" i="4"/>
  <c r="B411"/>
  <c r="B413" i="6"/>
  <c r="E145" i="12" l="1"/>
  <c r="H145" s="1"/>
  <c r="K145"/>
  <c r="F409" i="5"/>
  <c r="E404" i="4"/>
  <c r="D404" s="1"/>
  <c r="G404" s="1"/>
  <c r="C405" s="1"/>
  <c r="B412" i="12"/>
  <c r="I411"/>
  <c r="C411"/>
  <c r="I411" i="6"/>
  <c r="F411" i="4"/>
  <c r="B412"/>
  <c r="B414" i="6"/>
  <c r="D410" i="5"/>
  <c r="B411"/>
  <c r="C410"/>
  <c r="E410" s="1"/>
  <c r="G410"/>
  <c r="G180" i="6"/>
  <c r="F180"/>
  <c r="D146" i="12" l="1"/>
  <c r="L145"/>
  <c r="F410" i="5"/>
  <c r="E405" i="4"/>
  <c r="D405" s="1"/>
  <c r="G405" s="1"/>
  <c r="C406" s="1"/>
  <c r="B413" i="12"/>
  <c r="I412"/>
  <c r="C412"/>
  <c r="E180" i="6"/>
  <c r="H180" s="1"/>
  <c r="C181" s="1"/>
  <c r="I412"/>
  <c r="D181"/>
  <c r="B415"/>
  <c r="D411" i="5"/>
  <c r="C411"/>
  <c r="E411" s="1"/>
  <c r="B412"/>
  <c r="G411"/>
  <c r="F412" i="4"/>
  <c r="B413"/>
  <c r="F146" i="12" l="1"/>
  <c r="G146"/>
  <c r="F411" i="5"/>
  <c r="E406" i="4"/>
  <c r="D406" s="1"/>
  <c r="G406" s="1"/>
  <c r="C407" s="1"/>
  <c r="B414" i="12"/>
  <c r="I413"/>
  <c r="C413"/>
  <c r="I413" i="6"/>
  <c r="F413" i="4"/>
  <c r="B414"/>
  <c r="F181" i="6"/>
  <c r="G181"/>
  <c r="D412" i="5"/>
  <c r="B413"/>
  <c r="C412"/>
  <c r="E412" s="1"/>
  <c r="G412"/>
  <c r="B416" i="6"/>
  <c r="E146" i="12" l="1"/>
  <c r="H146" s="1"/>
  <c r="K146"/>
  <c r="F412" i="5"/>
  <c r="E407" i="4"/>
  <c r="D407" s="1"/>
  <c r="G407" s="1"/>
  <c r="C408" s="1"/>
  <c r="B415" i="12"/>
  <c r="I414"/>
  <c r="C414"/>
  <c r="E181" i="6"/>
  <c r="H181" s="1"/>
  <c r="C182" s="1"/>
  <c r="I414"/>
  <c r="D182"/>
  <c r="B417"/>
  <c r="B414" i="5"/>
  <c r="C413"/>
  <c r="D413"/>
  <c r="E413"/>
  <c r="G413"/>
  <c r="F414" i="4"/>
  <c r="B415"/>
  <c r="D147" i="12" l="1"/>
  <c r="L146"/>
  <c r="F413" i="5"/>
  <c r="E408" i="4"/>
  <c r="D408" s="1"/>
  <c r="G408" s="1"/>
  <c r="C409" s="1"/>
  <c r="B416" i="12"/>
  <c r="I415"/>
  <c r="C415"/>
  <c r="I415" i="6"/>
  <c r="D414" i="5"/>
  <c r="B415"/>
  <c r="C414"/>
  <c r="E414" s="1"/>
  <c r="G414"/>
  <c r="F415" i="4"/>
  <c r="B416"/>
  <c r="B418" i="6"/>
  <c r="G182"/>
  <c r="F182"/>
  <c r="F147" i="12" l="1"/>
  <c r="G147"/>
  <c r="F414" i="5"/>
  <c r="E409" i="4"/>
  <c r="D409" s="1"/>
  <c r="G409" s="1"/>
  <c r="C410" s="1"/>
  <c r="B417" i="12"/>
  <c r="I416"/>
  <c r="C416"/>
  <c r="I416" i="6"/>
  <c r="B419"/>
  <c r="D415" i="5"/>
  <c r="C415"/>
  <c r="E415" s="1"/>
  <c r="B416"/>
  <c r="G415"/>
  <c r="E182" i="6"/>
  <c r="H182" s="1"/>
  <c r="C183" s="1"/>
  <c r="F416" i="4"/>
  <c r="B417"/>
  <c r="E147" i="12" l="1"/>
  <c r="H147" s="1"/>
  <c r="K147"/>
  <c r="F415" i="5"/>
  <c r="E410" i="4"/>
  <c r="D410" s="1"/>
  <c r="G410" s="1"/>
  <c r="C411" s="1"/>
  <c r="B418" i="12"/>
  <c r="I417"/>
  <c r="C417"/>
  <c r="I417" i="6"/>
  <c r="F417" i="4"/>
  <c r="B418"/>
  <c r="D183" i="6"/>
  <c r="D416" i="5"/>
  <c r="B417"/>
  <c r="C416"/>
  <c r="E416" s="1"/>
  <c r="G416"/>
  <c r="B420" i="6"/>
  <c r="D148" i="12" l="1"/>
  <c r="L147"/>
  <c r="F416" i="5"/>
  <c r="E411" i="4"/>
  <c r="D411" s="1"/>
  <c r="G411" s="1"/>
  <c r="C412" s="1"/>
  <c r="B419" i="12"/>
  <c r="I418"/>
  <c r="C418"/>
  <c r="I418" i="6"/>
  <c r="B421"/>
  <c r="B418" i="5"/>
  <c r="C417"/>
  <c r="D417"/>
  <c r="E417"/>
  <c r="G417"/>
  <c r="F183" i="6"/>
  <c r="G183"/>
  <c r="F418" i="4"/>
  <c r="B419"/>
  <c r="F148" i="12" l="1"/>
  <c r="G148"/>
  <c r="F417" i="5"/>
  <c r="E412" i="4"/>
  <c r="D412" s="1"/>
  <c r="G412" s="1"/>
  <c r="C413" s="1"/>
  <c r="B420" i="12"/>
  <c r="I419"/>
  <c r="C419"/>
  <c r="I419" i="6"/>
  <c r="F419" i="4"/>
  <c r="B420"/>
  <c r="D418" i="5"/>
  <c r="B419"/>
  <c r="C418"/>
  <c r="E418" s="1"/>
  <c r="G418"/>
  <c r="E183" i="6"/>
  <c r="H183" s="1"/>
  <c r="C184" s="1"/>
  <c r="B422"/>
  <c r="E148" i="12" l="1"/>
  <c r="H148" s="1"/>
  <c r="K148"/>
  <c r="F418" i="5"/>
  <c r="E413" i="4"/>
  <c r="D413" s="1"/>
  <c r="G413" s="1"/>
  <c r="C414" s="1"/>
  <c r="B421" i="12"/>
  <c r="I420"/>
  <c r="C420"/>
  <c r="I420" i="6"/>
  <c r="D184"/>
  <c r="D419" i="5"/>
  <c r="C419"/>
  <c r="E419" s="1"/>
  <c r="B420"/>
  <c r="G419"/>
  <c r="B423" i="6"/>
  <c r="F420" i="4"/>
  <c r="B421"/>
  <c r="D149" i="12" l="1"/>
  <c r="L148"/>
  <c r="F419" i="5"/>
  <c r="E414" i="4"/>
  <c r="D414" s="1"/>
  <c r="G414" s="1"/>
  <c r="C415" s="1"/>
  <c r="B422" i="12"/>
  <c r="I421"/>
  <c r="C421"/>
  <c r="I421" i="6"/>
  <c r="F421" i="4"/>
  <c r="B422"/>
  <c r="F184" i="6"/>
  <c r="G184"/>
  <c r="B424"/>
  <c r="D420" i="5"/>
  <c r="B421"/>
  <c r="C420"/>
  <c r="E420" s="1"/>
  <c r="G420"/>
  <c r="F149" i="12" l="1"/>
  <c r="G149"/>
  <c r="F420" i="5"/>
  <c r="E415" i="4"/>
  <c r="D415" s="1"/>
  <c r="G415" s="1"/>
  <c r="C416" s="1"/>
  <c r="B423" i="12"/>
  <c r="I422"/>
  <c r="C422"/>
  <c r="E184" i="6"/>
  <c r="H184" s="1"/>
  <c r="C185" s="1"/>
  <c r="I422"/>
  <c r="B425"/>
  <c r="B422" i="5"/>
  <c r="C421"/>
  <c r="D421"/>
  <c r="E421"/>
  <c r="G421"/>
  <c r="F422" i="4"/>
  <c r="B423"/>
  <c r="E149" i="12" l="1"/>
  <c r="H149" s="1"/>
  <c r="K149"/>
  <c r="F421" i="5"/>
  <c r="E416" i="4"/>
  <c r="D416" s="1"/>
  <c r="G416" s="1"/>
  <c r="C417" s="1"/>
  <c r="B424" i="12"/>
  <c r="I423"/>
  <c r="C423"/>
  <c r="D185" i="6"/>
  <c r="G185" s="1"/>
  <c r="I423"/>
  <c r="F185"/>
  <c r="F423" i="4"/>
  <c r="B424"/>
  <c r="D422" i="5"/>
  <c r="B423"/>
  <c r="C422"/>
  <c r="E422" s="1"/>
  <c r="G422"/>
  <c r="B426" i="6"/>
  <c r="D150" i="12" l="1"/>
  <c r="L149"/>
  <c r="F422" i="5"/>
  <c r="E417" i="4"/>
  <c r="D417" s="1"/>
  <c r="G417" s="1"/>
  <c r="C418" s="1"/>
  <c r="B425" i="12"/>
  <c r="I424"/>
  <c r="C424"/>
  <c r="E185" i="6"/>
  <c r="H185" s="1"/>
  <c r="C186" s="1"/>
  <c r="I424"/>
  <c r="D186"/>
  <c r="B427"/>
  <c r="D423" i="5"/>
  <c r="C423"/>
  <c r="E423" s="1"/>
  <c r="B424"/>
  <c r="G423"/>
  <c r="F424" i="4"/>
  <c r="B425"/>
  <c r="F150" i="12" l="1"/>
  <c r="G150"/>
  <c r="F423" i="5"/>
  <c r="E418" i="4"/>
  <c r="D418" s="1"/>
  <c r="G418" s="1"/>
  <c r="C419" s="1"/>
  <c r="B426" i="12"/>
  <c r="I425"/>
  <c r="C425"/>
  <c r="I425" i="6"/>
  <c r="F425" i="4"/>
  <c r="B426"/>
  <c r="D424" i="5"/>
  <c r="B425"/>
  <c r="C424"/>
  <c r="E424" s="1"/>
  <c r="G424"/>
  <c r="B428" i="6"/>
  <c r="F186"/>
  <c r="G186"/>
  <c r="E150" i="12" l="1"/>
  <c r="H150" s="1"/>
  <c r="K150"/>
  <c r="F424" i="5"/>
  <c r="E419" i="4"/>
  <c r="D419" s="1"/>
  <c r="G419" s="1"/>
  <c r="C420" s="1"/>
  <c r="B427" i="12"/>
  <c r="I426"/>
  <c r="C426"/>
  <c r="I426" i="6"/>
  <c r="E186"/>
  <c r="H186" s="1"/>
  <c r="C187" s="1"/>
  <c r="B429"/>
  <c r="B426" i="5"/>
  <c r="C425"/>
  <c r="D425"/>
  <c r="E425"/>
  <c r="G425"/>
  <c r="F426" i="4"/>
  <c r="B427"/>
  <c r="D151" i="12" l="1"/>
  <c r="L150"/>
  <c r="F425" i="5"/>
  <c r="E420" i="4"/>
  <c r="D420" s="1"/>
  <c r="G420" s="1"/>
  <c r="C421" s="1"/>
  <c r="B428" i="12"/>
  <c r="I427"/>
  <c r="C427"/>
  <c r="D187" i="6"/>
  <c r="I427"/>
  <c r="D426" i="5"/>
  <c r="B427"/>
  <c r="C426"/>
  <c r="E426" s="1"/>
  <c r="G426"/>
  <c r="F427" i="4"/>
  <c r="B428"/>
  <c r="B430" i="6"/>
  <c r="F187"/>
  <c r="G187"/>
  <c r="F151" i="12" l="1"/>
  <c r="G151"/>
  <c r="F426" i="5"/>
  <c r="E421" i="4"/>
  <c r="D421" s="1"/>
  <c r="G421" s="1"/>
  <c r="C422" s="1"/>
  <c r="B429" i="12"/>
  <c r="I428"/>
  <c r="C428"/>
  <c r="E187" i="6"/>
  <c r="H187" s="1"/>
  <c r="C188" s="1"/>
  <c r="I428"/>
  <c r="D188"/>
  <c r="F428" i="4"/>
  <c r="B429"/>
  <c r="D427" i="5"/>
  <c r="C427"/>
  <c r="E427" s="1"/>
  <c r="B428"/>
  <c r="G427"/>
  <c r="B431" i="6"/>
  <c r="E151" i="12" l="1"/>
  <c r="H151" s="1"/>
  <c r="K151"/>
  <c r="F427" i="5"/>
  <c r="E422" i="4"/>
  <c r="D422" s="1"/>
  <c r="G422" s="1"/>
  <c r="C423" s="1"/>
  <c r="B430" i="12"/>
  <c r="I429"/>
  <c r="C429"/>
  <c r="I429" i="6"/>
  <c r="D428" i="5"/>
  <c r="B429"/>
  <c r="C428"/>
  <c r="E428" s="1"/>
  <c r="G428"/>
  <c r="F429" i="4"/>
  <c r="B430"/>
  <c r="B432" i="6"/>
  <c r="F188"/>
  <c r="G188"/>
  <c r="D152" i="12" l="1"/>
  <c r="L151"/>
  <c r="F428" i="5"/>
  <c r="E423" i="4"/>
  <c r="D423" s="1"/>
  <c r="G423" s="1"/>
  <c r="C424" s="1"/>
  <c r="B431" i="12"/>
  <c r="I430"/>
  <c r="C430"/>
  <c r="E188" i="6"/>
  <c r="H188" s="1"/>
  <c r="C189" s="1"/>
  <c r="I430"/>
  <c r="D189"/>
  <c r="F430" i="4"/>
  <c r="B431"/>
  <c r="B433" i="6"/>
  <c r="B430" i="5"/>
  <c r="C429"/>
  <c r="D429"/>
  <c r="E429"/>
  <c r="G429"/>
  <c r="F152" i="12" l="1"/>
  <c r="G152"/>
  <c r="F429" i="5"/>
  <c r="E424" i="4"/>
  <c r="D424" s="1"/>
  <c r="G424" s="1"/>
  <c r="C425" s="1"/>
  <c r="B432" i="12"/>
  <c r="I431"/>
  <c r="C431"/>
  <c r="I431" i="6"/>
  <c r="B434"/>
  <c r="F431" i="4"/>
  <c r="B432"/>
  <c r="D430" i="5"/>
  <c r="B431"/>
  <c r="C430"/>
  <c r="E430" s="1"/>
  <c r="G430"/>
  <c r="F189" i="6"/>
  <c r="G189"/>
  <c r="E152" i="12" l="1"/>
  <c r="H152" s="1"/>
  <c r="K152"/>
  <c r="F430" i="5"/>
  <c r="E425" i="4"/>
  <c r="D425" s="1"/>
  <c r="G425" s="1"/>
  <c r="C426" s="1"/>
  <c r="B433" i="12"/>
  <c r="I432"/>
  <c r="C432"/>
  <c r="I432" i="6"/>
  <c r="E189"/>
  <c r="H189" s="1"/>
  <c r="C190" s="1"/>
  <c r="B435"/>
  <c r="D431" i="5"/>
  <c r="C431"/>
  <c r="E431" s="1"/>
  <c r="B432"/>
  <c r="G431"/>
  <c r="F432" i="4"/>
  <c r="B433"/>
  <c r="D153" i="12" l="1"/>
  <c r="L152"/>
  <c r="F431" i="5"/>
  <c r="E426" i="4"/>
  <c r="D426" s="1"/>
  <c r="G426" s="1"/>
  <c r="C427" s="1"/>
  <c r="B434" i="12"/>
  <c r="I433"/>
  <c r="C433"/>
  <c r="D190" i="6"/>
  <c r="I433"/>
  <c r="B436"/>
  <c r="F433" i="4"/>
  <c r="B434"/>
  <c r="D432" i="5"/>
  <c r="B433"/>
  <c r="C432"/>
  <c r="E432" s="1"/>
  <c r="G432"/>
  <c r="F190" i="6"/>
  <c r="G190"/>
  <c r="F153" i="12" l="1"/>
  <c r="G153"/>
  <c r="F432" i="5"/>
  <c r="E427" i="4"/>
  <c r="D427" s="1"/>
  <c r="G427" s="1"/>
  <c r="C428" s="1"/>
  <c r="B435" i="12"/>
  <c r="I434"/>
  <c r="C434"/>
  <c r="E190" i="6"/>
  <c r="H190" s="1"/>
  <c r="C191" s="1"/>
  <c r="I434"/>
  <c r="D191"/>
  <c r="B437"/>
  <c r="B434" i="5"/>
  <c r="C433"/>
  <c r="D433"/>
  <c r="E433"/>
  <c r="G433"/>
  <c r="F434" i="4"/>
  <c r="B435"/>
  <c r="E153" i="12" l="1"/>
  <c r="H153" s="1"/>
  <c r="K153"/>
  <c r="F433" i="5"/>
  <c r="E428" i="4"/>
  <c r="D428" s="1"/>
  <c r="G428" s="1"/>
  <c r="C429" s="1"/>
  <c r="B436" i="12"/>
  <c r="I435"/>
  <c r="C435"/>
  <c r="I435" i="6"/>
  <c r="F191"/>
  <c r="G191"/>
  <c r="F435" i="4"/>
  <c r="B436"/>
  <c r="D434" i="5"/>
  <c r="B435"/>
  <c r="C434"/>
  <c r="E434" s="1"/>
  <c r="G434"/>
  <c r="B438" i="6"/>
  <c r="D154" i="12" l="1"/>
  <c r="L153"/>
  <c r="F434" i="5"/>
  <c r="E429" i="4"/>
  <c r="D429" s="1"/>
  <c r="G429" s="1"/>
  <c r="C430" s="1"/>
  <c r="B437" i="12"/>
  <c r="I436"/>
  <c r="C436"/>
  <c r="I436" i="6"/>
  <c r="E191"/>
  <c r="H191" s="1"/>
  <c r="C192" s="1"/>
  <c r="D435" i="5"/>
  <c r="C435"/>
  <c r="E435" s="1"/>
  <c r="B436"/>
  <c r="G435"/>
  <c r="F436" i="4"/>
  <c r="B437"/>
  <c r="B439" i="6"/>
  <c r="F154" i="12" l="1"/>
  <c r="G154"/>
  <c r="F435" i="5"/>
  <c r="E430" i="4"/>
  <c r="D430" s="1"/>
  <c r="G430" s="1"/>
  <c r="C431" s="1"/>
  <c r="B438" i="12"/>
  <c r="I437"/>
  <c r="C437"/>
  <c r="D192" i="6"/>
  <c r="I437"/>
  <c r="B440"/>
  <c r="F437" i="4"/>
  <c r="B438"/>
  <c r="D436" i="5"/>
  <c r="B437"/>
  <c r="C436"/>
  <c r="E436" s="1"/>
  <c r="G436"/>
  <c r="G192" i="6"/>
  <c r="F192"/>
  <c r="E154" i="12" l="1"/>
  <c r="H154" s="1"/>
  <c r="K154"/>
  <c r="F436" i="5"/>
  <c r="E431" i="4"/>
  <c r="D431" s="1"/>
  <c r="G431" s="1"/>
  <c r="C432" s="1"/>
  <c r="B439" i="12"/>
  <c r="I438"/>
  <c r="C438"/>
  <c r="I438" i="6"/>
  <c r="B441"/>
  <c r="E192"/>
  <c r="H192" s="1"/>
  <c r="C193" s="1"/>
  <c r="B438" i="5"/>
  <c r="C437"/>
  <c r="D437"/>
  <c r="E437"/>
  <c r="G437"/>
  <c r="F438" i="4"/>
  <c r="B439"/>
  <c r="D155" i="12" l="1"/>
  <c r="L154"/>
  <c r="F437" i="5"/>
  <c r="E432" i="4"/>
  <c r="D432" s="1"/>
  <c r="G432" s="1"/>
  <c r="C433" s="1"/>
  <c r="B440" i="12"/>
  <c r="I439"/>
  <c r="C439"/>
  <c r="I439" i="6"/>
  <c r="F439" i="4"/>
  <c r="B440"/>
  <c r="D193" i="6"/>
  <c r="D438" i="5"/>
  <c r="B439"/>
  <c r="C438"/>
  <c r="E438" s="1"/>
  <c r="G438"/>
  <c r="B442" i="6"/>
  <c r="F155" i="12" l="1"/>
  <c r="G155"/>
  <c r="F438" i="5"/>
  <c r="E433" i="4"/>
  <c r="D433" s="1"/>
  <c r="G433" s="1"/>
  <c r="C434" s="1"/>
  <c r="B441" i="12"/>
  <c r="I440"/>
  <c r="C440"/>
  <c r="I440" i="6"/>
  <c r="G193"/>
  <c r="F193"/>
  <c r="B443"/>
  <c r="D439" i="5"/>
  <c r="C439"/>
  <c r="E439" s="1"/>
  <c r="B440"/>
  <c r="G439"/>
  <c r="F440" i="4"/>
  <c r="B441"/>
  <c r="E155" i="12" l="1"/>
  <c r="H155" s="1"/>
  <c r="K155"/>
  <c r="F439" i="5"/>
  <c r="E434" i="4"/>
  <c r="D434" s="1"/>
  <c r="G434" s="1"/>
  <c r="C435" s="1"/>
  <c r="B442" i="12"/>
  <c r="I441"/>
  <c r="C441"/>
  <c r="E193" i="6"/>
  <c r="H193" s="1"/>
  <c r="C194" s="1"/>
  <c r="I441"/>
  <c r="D194"/>
  <c r="F441" i="4"/>
  <c r="B442"/>
  <c r="D440" i="5"/>
  <c r="B441"/>
  <c r="C440"/>
  <c r="E440" s="1"/>
  <c r="G440"/>
  <c r="B444" i="6"/>
  <c r="D156" i="12" l="1"/>
  <c r="L155"/>
  <c r="F440" i="5"/>
  <c r="E435" i="4"/>
  <c r="D435" s="1"/>
  <c r="G435" s="1"/>
  <c r="C436" s="1"/>
  <c r="B443" i="12"/>
  <c r="I442"/>
  <c r="C442"/>
  <c r="I442" i="6"/>
  <c r="B442" i="5"/>
  <c r="C441"/>
  <c r="D441"/>
  <c r="E441"/>
  <c r="G441"/>
  <c r="F442" i="4"/>
  <c r="B443"/>
  <c r="F194" i="6"/>
  <c r="G194"/>
  <c r="B445"/>
  <c r="F156" i="12" l="1"/>
  <c r="G156"/>
  <c r="F441" i="5"/>
  <c r="E436" i="4"/>
  <c r="D436" s="1"/>
  <c r="G436" s="1"/>
  <c r="C437" s="1"/>
  <c r="B444" i="12"/>
  <c r="I443"/>
  <c r="C443"/>
  <c r="E194" i="6"/>
  <c r="H194" s="1"/>
  <c r="C195" s="1"/>
  <c r="I443"/>
  <c r="D195"/>
  <c r="B446"/>
  <c r="F443" i="4"/>
  <c r="B444"/>
  <c r="D442" i="5"/>
  <c r="B443"/>
  <c r="C442"/>
  <c r="E442" s="1"/>
  <c r="G442"/>
  <c r="E156" i="12" l="1"/>
  <c r="H156" s="1"/>
  <c r="K156"/>
  <c r="F442" i="5"/>
  <c r="E437" i="4"/>
  <c r="D437" s="1"/>
  <c r="G437" s="1"/>
  <c r="C438" s="1"/>
  <c r="B445" i="12"/>
  <c r="I444"/>
  <c r="C444"/>
  <c r="I444" i="6"/>
  <c r="B447"/>
  <c r="G195"/>
  <c r="F195"/>
  <c r="D443" i="5"/>
  <c r="C443"/>
  <c r="E443" s="1"/>
  <c r="B444"/>
  <c r="G443"/>
  <c r="F444" i="4"/>
  <c r="B445"/>
  <c r="D157" i="12" l="1"/>
  <c r="L156"/>
  <c r="F443" i="5"/>
  <c r="E438" i="4"/>
  <c r="D438" s="1"/>
  <c r="G438" s="1"/>
  <c r="C439" s="1"/>
  <c r="B446" i="12"/>
  <c r="I445"/>
  <c r="C445"/>
  <c r="I445" i="6"/>
  <c r="E195"/>
  <c r="H195" s="1"/>
  <c r="C196" s="1"/>
  <c r="F445" i="4"/>
  <c r="B446"/>
  <c r="D444" i="5"/>
  <c r="B445"/>
  <c r="C444"/>
  <c r="E444" s="1"/>
  <c r="G444"/>
  <c r="B448" i="6"/>
  <c r="F157" i="12" l="1"/>
  <c r="G157"/>
  <c r="F444" i="5"/>
  <c r="E439" i="4"/>
  <c r="D439" s="1"/>
  <c r="G439" s="1"/>
  <c r="C440" s="1"/>
  <c r="B447" i="12"/>
  <c r="I446"/>
  <c r="C446"/>
  <c r="D196" i="6"/>
  <c r="I446"/>
  <c r="B449"/>
  <c r="B446" i="5"/>
  <c r="C445"/>
  <c r="D445"/>
  <c r="E445"/>
  <c r="G445"/>
  <c r="F446" i="4"/>
  <c r="B447"/>
  <c r="F196" i="6"/>
  <c r="G196"/>
  <c r="E157" i="12" l="1"/>
  <c r="H157" s="1"/>
  <c r="K157"/>
  <c r="F445" i="5"/>
  <c r="E440" i="4"/>
  <c r="D440" s="1"/>
  <c r="G440" s="1"/>
  <c r="C441" s="1"/>
  <c r="B448" i="12"/>
  <c r="I447"/>
  <c r="C447"/>
  <c r="E196" i="6"/>
  <c r="H196" s="1"/>
  <c r="C197" s="1"/>
  <c r="I447"/>
  <c r="F447" i="4"/>
  <c r="B448"/>
  <c r="D446" i="5"/>
  <c r="B447"/>
  <c r="C446"/>
  <c r="E446" s="1"/>
  <c r="G446"/>
  <c r="B450" i="6"/>
  <c r="D158" i="12" l="1"/>
  <c r="L157"/>
  <c r="F446" i="5"/>
  <c r="E441" i="4"/>
  <c r="D441" s="1"/>
  <c r="G441" s="1"/>
  <c r="C442" s="1"/>
  <c r="B449" i="12"/>
  <c r="I448"/>
  <c r="C448"/>
  <c r="D197" i="6"/>
  <c r="G197" s="1"/>
  <c r="I448"/>
  <c r="B451"/>
  <c r="F197"/>
  <c r="D447" i="5"/>
  <c r="C447"/>
  <c r="E447" s="1"/>
  <c r="B448"/>
  <c r="G447"/>
  <c r="F448" i="4"/>
  <c r="B449"/>
  <c r="F158" i="12" l="1"/>
  <c r="G158"/>
  <c r="F447" i="5"/>
  <c r="E442" i="4"/>
  <c r="D442" s="1"/>
  <c r="G442" s="1"/>
  <c r="C443" s="1"/>
  <c r="B450" i="12"/>
  <c r="I449"/>
  <c r="C449"/>
  <c r="I449" i="6"/>
  <c r="E197"/>
  <c r="H197" s="1"/>
  <c r="C198" s="1"/>
  <c r="F449" i="4"/>
  <c r="B450"/>
  <c r="D448" i="5"/>
  <c r="B449"/>
  <c r="C448"/>
  <c r="E448" s="1"/>
  <c r="G448"/>
  <c r="B452" i="6"/>
  <c r="E158" i="12" l="1"/>
  <c r="H158" s="1"/>
  <c r="K158"/>
  <c r="F448" i="5"/>
  <c r="E443" i="4"/>
  <c r="D443" s="1"/>
  <c r="G443" s="1"/>
  <c r="C444" s="1"/>
  <c r="B451" i="12"/>
  <c r="I450"/>
  <c r="C450"/>
  <c r="D198" i="6"/>
  <c r="I450"/>
  <c r="B453"/>
  <c r="B450" i="5"/>
  <c r="C449"/>
  <c r="D449"/>
  <c r="E449"/>
  <c r="G449"/>
  <c r="F450" i="4"/>
  <c r="B451"/>
  <c r="F198" i="6"/>
  <c r="G198"/>
  <c r="D159" i="12" l="1"/>
  <c r="L158"/>
  <c r="F449" i="5"/>
  <c r="E444" i="4"/>
  <c r="D444" s="1"/>
  <c r="G444" s="1"/>
  <c r="C445" s="1"/>
  <c r="B452" i="12"/>
  <c r="I451"/>
  <c r="C451"/>
  <c r="E198" i="6"/>
  <c r="H198" s="1"/>
  <c r="C199" s="1"/>
  <c r="I451"/>
  <c r="D199"/>
  <c r="D450" i="5"/>
  <c r="B451"/>
  <c r="C450"/>
  <c r="E450" s="1"/>
  <c r="G450"/>
  <c r="F451" i="4"/>
  <c r="B452"/>
  <c r="B454" i="6"/>
  <c r="F159" i="12" l="1"/>
  <c r="G159"/>
  <c r="F450" i="5"/>
  <c r="E445" i="4"/>
  <c r="D445" s="1"/>
  <c r="G445" s="1"/>
  <c r="C446" s="1"/>
  <c r="B453" i="12"/>
  <c r="I452"/>
  <c r="C452"/>
  <c r="I452" i="6"/>
  <c r="B455"/>
  <c r="G199"/>
  <c r="F199"/>
  <c r="F452" i="4"/>
  <c r="B453"/>
  <c r="D451" i="5"/>
  <c r="C451"/>
  <c r="E451" s="1"/>
  <c r="B452"/>
  <c r="G451"/>
  <c r="E159" i="12" l="1"/>
  <c r="H159" s="1"/>
  <c r="K159"/>
  <c r="F451" i="5"/>
  <c r="E446" i="4"/>
  <c r="D446" s="1"/>
  <c r="G446" s="1"/>
  <c r="C447" s="1"/>
  <c r="B454" i="12"/>
  <c r="I453"/>
  <c r="C453"/>
  <c r="I453" i="6"/>
  <c r="E199"/>
  <c r="H199" s="1"/>
  <c r="C200" s="1"/>
  <c r="D452" i="5"/>
  <c r="B453"/>
  <c r="C452"/>
  <c r="E452" s="1"/>
  <c r="G452"/>
  <c r="F453" i="4"/>
  <c r="B454"/>
  <c r="B456" i="6"/>
  <c r="D160" i="12" l="1"/>
  <c r="L159"/>
  <c r="F452" i="5"/>
  <c r="E447" i="4"/>
  <c r="D447" s="1"/>
  <c r="G447" s="1"/>
  <c r="C448" s="1"/>
  <c r="B455" i="12"/>
  <c r="I454"/>
  <c r="C454"/>
  <c r="D200" i="6"/>
  <c r="I454"/>
  <c r="B457"/>
  <c r="F454" i="4"/>
  <c r="B455"/>
  <c r="B454" i="5"/>
  <c r="C453"/>
  <c r="D453"/>
  <c r="E453"/>
  <c r="G453"/>
  <c r="F200" i="6"/>
  <c r="G200"/>
  <c r="F160" i="12" l="1"/>
  <c r="G160"/>
  <c r="F453" i="5"/>
  <c r="E448" i="4"/>
  <c r="D448" s="1"/>
  <c r="G448" s="1"/>
  <c r="C449" s="1"/>
  <c r="B456" i="12"/>
  <c r="I455"/>
  <c r="C455"/>
  <c r="E200" i="6"/>
  <c r="H200" s="1"/>
  <c r="C201" s="1"/>
  <c r="I455"/>
  <c r="F455" i="4"/>
  <c r="B456"/>
  <c r="D201" i="6"/>
  <c r="D454" i="5"/>
  <c r="B455"/>
  <c r="C454"/>
  <c r="E454" s="1"/>
  <c r="G454"/>
  <c r="B458" i="6"/>
  <c r="E160" i="12" l="1"/>
  <c r="H160" s="1"/>
  <c r="K160"/>
  <c r="F454" i="5"/>
  <c r="E449" i="4"/>
  <c r="D449" s="1"/>
  <c r="G449" s="1"/>
  <c r="C450" s="1"/>
  <c r="B457" i="12"/>
  <c r="I456"/>
  <c r="C456"/>
  <c r="I456" i="6"/>
  <c r="B459"/>
  <c r="G201"/>
  <c r="F201"/>
  <c r="D455" i="5"/>
  <c r="C455"/>
  <c r="E455" s="1"/>
  <c r="B456"/>
  <c r="G455"/>
  <c r="F456" i="4"/>
  <c r="B457"/>
  <c r="D161" i="12" l="1"/>
  <c r="L160"/>
  <c r="F455" i="5"/>
  <c r="E450" i="4"/>
  <c r="D450" s="1"/>
  <c r="G450" s="1"/>
  <c r="C451" s="1"/>
  <c r="B458" i="12"/>
  <c r="I457"/>
  <c r="C457"/>
  <c r="I457" i="6"/>
  <c r="E201"/>
  <c r="H201" s="1"/>
  <c r="C202" s="1"/>
  <c r="D202"/>
  <c r="F457" i="4"/>
  <c r="B458"/>
  <c r="D456" i="5"/>
  <c r="B457"/>
  <c r="C456"/>
  <c r="E456" s="1"/>
  <c r="G456"/>
  <c r="B460" i="6"/>
  <c r="F161" i="12" l="1"/>
  <c r="G161"/>
  <c r="F456" i="5"/>
  <c r="E451" i="4"/>
  <c r="D451" s="1"/>
  <c r="G451" s="1"/>
  <c r="C452" s="1"/>
  <c r="B459" i="12"/>
  <c r="I458"/>
  <c r="C458"/>
  <c r="I458" i="6"/>
  <c r="B461"/>
  <c r="B458" i="5"/>
  <c r="C457"/>
  <c r="D457"/>
  <c r="E457"/>
  <c r="G457"/>
  <c r="F458" i="4"/>
  <c r="B459"/>
  <c r="F202" i="6"/>
  <c r="G202"/>
  <c r="E161" i="12" l="1"/>
  <c r="H161" s="1"/>
  <c r="K161"/>
  <c r="F457" i="5"/>
  <c r="E452" i="4"/>
  <c r="D452" s="1"/>
  <c r="G452" s="1"/>
  <c r="C453" s="1"/>
  <c r="B460" i="12"/>
  <c r="I459"/>
  <c r="C459"/>
  <c r="E202" i="6"/>
  <c r="H202" s="1"/>
  <c r="C203" s="1"/>
  <c r="I459"/>
  <c r="D203"/>
  <c r="D458" i="5"/>
  <c r="B459"/>
  <c r="C458"/>
  <c r="E458" s="1"/>
  <c r="G458"/>
  <c r="F459" i="4"/>
  <c r="B460"/>
  <c r="B462" i="6"/>
  <c r="D162" i="12" l="1"/>
  <c r="L161"/>
  <c r="F458" i="5"/>
  <c r="E453" i="4"/>
  <c r="D453" s="1"/>
  <c r="G453" s="1"/>
  <c r="C454" s="1"/>
  <c r="B461" i="12"/>
  <c r="I460"/>
  <c r="C460"/>
  <c r="I460" i="6"/>
  <c r="B463"/>
  <c r="G203"/>
  <c r="F203"/>
  <c r="F460" i="4"/>
  <c r="B461"/>
  <c r="D459" i="5"/>
  <c r="C459"/>
  <c r="E459" s="1"/>
  <c r="B460"/>
  <c r="G459"/>
  <c r="F162" i="12" l="1"/>
  <c r="G162"/>
  <c r="F459" i="5"/>
  <c r="E454" i="4"/>
  <c r="D454" s="1"/>
  <c r="G454" s="1"/>
  <c r="C455" s="1"/>
  <c r="B462" i="12"/>
  <c r="I461"/>
  <c r="C461"/>
  <c r="I461" i="6"/>
  <c r="E203"/>
  <c r="H203" s="1"/>
  <c r="C204" s="1"/>
  <c r="D460" i="5"/>
  <c r="B461"/>
  <c r="C460"/>
  <c r="E460" s="1"/>
  <c r="G460"/>
  <c r="F461" i="4"/>
  <c r="B462"/>
  <c r="B464" i="6"/>
  <c r="E162" i="12" l="1"/>
  <c r="H162" s="1"/>
  <c r="K162"/>
  <c r="F460" i="5"/>
  <c r="E455" i="4"/>
  <c r="D455" s="1"/>
  <c r="G455" s="1"/>
  <c r="C456" s="1"/>
  <c r="B463" i="12"/>
  <c r="I462"/>
  <c r="C462"/>
  <c r="D204" i="6"/>
  <c r="I462"/>
  <c r="B465"/>
  <c r="F462" i="4"/>
  <c r="B463"/>
  <c r="B462" i="5"/>
  <c r="C461"/>
  <c r="D461"/>
  <c r="E461"/>
  <c r="G461"/>
  <c r="F204" i="6"/>
  <c r="G204"/>
  <c r="D163" i="12" l="1"/>
  <c r="L162"/>
  <c r="F461" i="5"/>
  <c r="E456" i="4"/>
  <c r="D456" s="1"/>
  <c r="G456" s="1"/>
  <c r="C457" s="1"/>
  <c r="B464" i="12"/>
  <c r="I463"/>
  <c r="C463"/>
  <c r="E204" i="6"/>
  <c r="H204" s="1"/>
  <c r="C205" s="1"/>
  <c r="I463"/>
  <c r="D205"/>
  <c r="D462" i="5"/>
  <c r="B463"/>
  <c r="C462"/>
  <c r="E462" s="1"/>
  <c r="G462"/>
  <c r="F463" i="4"/>
  <c r="B464"/>
  <c r="B466" i="6"/>
  <c r="F163" i="12" l="1"/>
  <c r="G163"/>
  <c r="F462" i="5"/>
  <c r="E457" i="4"/>
  <c r="D457" s="1"/>
  <c r="G457" s="1"/>
  <c r="C458" s="1"/>
  <c r="B465" i="12"/>
  <c r="I464"/>
  <c r="C464"/>
  <c r="I464" i="6"/>
  <c r="B467"/>
  <c r="F464" i="4"/>
  <c r="B465"/>
  <c r="D463" i="5"/>
  <c r="C463"/>
  <c r="E463" s="1"/>
  <c r="B464"/>
  <c r="G463"/>
  <c r="G205" i="6"/>
  <c r="F205"/>
  <c r="E163" i="12" l="1"/>
  <c r="H163" s="1"/>
  <c r="K163"/>
  <c r="F463" i="5"/>
  <c r="E458" i="4"/>
  <c r="D458" s="1"/>
  <c r="G458" s="1"/>
  <c r="C459" s="1"/>
  <c r="B466" i="12"/>
  <c r="I465"/>
  <c r="C465"/>
  <c r="E205" i="6"/>
  <c r="H205" s="1"/>
  <c r="C206" s="1"/>
  <c r="I465"/>
  <c r="D206"/>
  <c r="D464" i="5"/>
  <c r="B465"/>
  <c r="C464"/>
  <c r="E464" s="1"/>
  <c r="G464"/>
  <c r="F465" i="4"/>
  <c r="B466"/>
  <c r="B468" i="6"/>
  <c r="D164" i="12" l="1"/>
  <c r="L163"/>
  <c r="F464" i="5"/>
  <c r="E459" i="4"/>
  <c r="D459" s="1"/>
  <c r="G459" s="1"/>
  <c r="C460" s="1"/>
  <c r="B467" i="12"/>
  <c r="I466"/>
  <c r="C466"/>
  <c r="I466" i="6"/>
  <c r="B469"/>
  <c r="F466" i="4"/>
  <c r="B467"/>
  <c r="G206" i="6"/>
  <c r="F206"/>
  <c r="B466" i="5"/>
  <c r="C465"/>
  <c r="D465"/>
  <c r="E465"/>
  <c r="G465"/>
  <c r="F164" i="12" l="1"/>
  <c r="G164"/>
  <c r="F465" i="5"/>
  <c r="E460" i="4"/>
  <c r="D460" s="1"/>
  <c r="G460" s="1"/>
  <c r="C461" s="1"/>
  <c r="B468" i="12"/>
  <c r="I467"/>
  <c r="C467"/>
  <c r="I467" i="6"/>
  <c r="E206"/>
  <c r="H206" s="1"/>
  <c r="C207" s="1"/>
  <c r="D466" i="5"/>
  <c r="B467"/>
  <c r="C466"/>
  <c r="E466" s="1"/>
  <c r="G466"/>
  <c r="F467" i="4"/>
  <c r="B468"/>
  <c r="B470" i="6"/>
  <c r="E164" i="12" l="1"/>
  <c r="H164" s="1"/>
  <c r="K164"/>
  <c r="F466" i="5"/>
  <c r="E461" i="4"/>
  <c r="D461" s="1"/>
  <c r="G461" s="1"/>
  <c r="C462" s="1"/>
  <c r="B469" i="12"/>
  <c r="I468"/>
  <c r="C468"/>
  <c r="D207" i="6"/>
  <c r="G207" s="1"/>
  <c r="I468"/>
  <c r="B471"/>
  <c r="F468" i="4"/>
  <c r="B469"/>
  <c r="D467" i="5"/>
  <c r="C467"/>
  <c r="E467" s="1"/>
  <c r="B468"/>
  <c r="G467"/>
  <c r="D165" i="12" l="1"/>
  <c r="L164"/>
  <c r="F467" i="5"/>
  <c r="E462" i="4"/>
  <c r="D462" s="1"/>
  <c r="G462" s="1"/>
  <c r="C463" s="1"/>
  <c r="B470" i="12"/>
  <c r="I469"/>
  <c r="C469"/>
  <c r="F207" i="6"/>
  <c r="E207" s="1"/>
  <c r="H207" s="1"/>
  <c r="I469"/>
  <c r="F469" i="4"/>
  <c r="B470"/>
  <c r="D468" i="5"/>
  <c r="B469"/>
  <c r="C468"/>
  <c r="E468" s="1"/>
  <c r="G468"/>
  <c r="B472" i="6"/>
  <c r="F165" i="12" l="1"/>
  <c r="G165"/>
  <c r="F468" i="5"/>
  <c r="E463" i="4"/>
  <c r="D463" s="1"/>
  <c r="G463" s="1"/>
  <c r="C464" s="1"/>
  <c r="B471" i="12"/>
  <c r="I470"/>
  <c r="C470"/>
  <c r="C208" i="6"/>
  <c r="D208"/>
  <c r="I470"/>
  <c r="F208"/>
  <c r="G208"/>
  <c r="B473"/>
  <c r="B470" i="5"/>
  <c r="C469"/>
  <c r="D469"/>
  <c r="E469"/>
  <c r="G469"/>
  <c r="F470" i="4"/>
  <c r="B471"/>
  <c r="E165" i="12" l="1"/>
  <c r="H165" s="1"/>
  <c r="K165"/>
  <c r="F469" i="5"/>
  <c r="E464" i="4"/>
  <c r="D464" s="1"/>
  <c r="G464" s="1"/>
  <c r="C465" s="1"/>
  <c r="B472" i="12"/>
  <c r="I471"/>
  <c r="C471"/>
  <c r="E208" i="6"/>
  <c r="H208" s="1"/>
  <c r="C209" s="1"/>
  <c r="I471"/>
  <c r="D209"/>
  <c r="F471" i="4"/>
  <c r="B472"/>
  <c r="B474" i="6"/>
  <c r="D470" i="5"/>
  <c r="B471"/>
  <c r="C470"/>
  <c r="E470" s="1"/>
  <c r="G470"/>
  <c r="D166" i="12" l="1"/>
  <c r="L165"/>
  <c r="F470" i="5"/>
  <c r="E465" i="4"/>
  <c r="D465" s="1"/>
  <c r="G465" s="1"/>
  <c r="C466" s="1"/>
  <c r="B473" i="12"/>
  <c r="I472"/>
  <c r="C472"/>
  <c r="I472" i="6"/>
  <c r="B475"/>
  <c r="G209"/>
  <c r="F209"/>
  <c r="D471" i="5"/>
  <c r="C471"/>
  <c r="E471" s="1"/>
  <c r="B472"/>
  <c r="G471"/>
  <c r="F472" i="4"/>
  <c r="B473"/>
  <c r="F166" i="12" l="1"/>
  <c r="G166"/>
  <c r="F471" i="5"/>
  <c r="E466" i="4"/>
  <c r="D466" s="1"/>
  <c r="G466" s="1"/>
  <c r="C467" s="1"/>
  <c r="B474" i="12"/>
  <c r="I473"/>
  <c r="C473"/>
  <c r="I473" i="6"/>
  <c r="F473" i="4"/>
  <c r="B474"/>
  <c r="D472" i="5"/>
  <c r="B473"/>
  <c r="C472"/>
  <c r="E472" s="1"/>
  <c r="G472"/>
  <c r="B476" i="6"/>
  <c r="E209"/>
  <c r="H209" s="1"/>
  <c r="C210" s="1"/>
  <c r="E166" i="12" l="1"/>
  <c r="H166" s="1"/>
  <c r="K166"/>
  <c r="F472" i="5"/>
  <c r="E467" i="4"/>
  <c r="D467" s="1"/>
  <c r="G467" s="1"/>
  <c r="C468" s="1"/>
  <c r="B475" i="12"/>
  <c r="I474"/>
  <c r="C474"/>
  <c r="I474" i="6"/>
  <c r="B477"/>
  <c r="D210"/>
  <c r="B474" i="5"/>
  <c r="C473"/>
  <c r="D473"/>
  <c r="E473"/>
  <c r="G473"/>
  <c r="F474" i="4"/>
  <c r="B475"/>
  <c r="D167" i="12" l="1"/>
  <c r="L166"/>
  <c r="F473" i="5"/>
  <c r="E468" i="4"/>
  <c r="D468" s="1"/>
  <c r="G468" s="1"/>
  <c r="C469" s="1"/>
  <c r="B476" i="12"/>
  <c r="I475"/>
  <c r="C475"/>
  <c r="I475" i="6"/>
  <c r="D474" i="5"/>
  <c r="B475"/>
  <c r="C474"/>
  <c r="E474" s="1"/>
  <c r="G474"/>
  <c r="F475" i="4"/>
  <c r="B476"/>
  <c r="F210" i="6"/>
  <c r="G210"/>
  <c r="B478"/>
  <c r="F167" i="12" l="1"/>
  <c r="G167"/>
  <c r="F474" i="5"/>
  <c r="E469" i="4"/>
  <c r="D469" s="1"/>
  <c r="G469" s="1"/>
  <c r="C470" s="1"/>
  <c r="B477" i="12"/>
  <c r="I476"/>
  <c r="C476"/>
  <c r="E210" i="6"/>
  <c r="H210" s="1"/>
  <c r="C211" s="1"/>
  <c r="I476"/>
  <c r="D211"/>
  <c r="F476" i="4"/>
  <c r="B477"/>
  <c r="B479" i="6"/>
  <c r="D475" i="5"/>
  <c r="C475"/>
  <c r="E475" s="1"/>
  <c r="B476"/>
  <c r="G475"/>
  <c r="E167" i="12" l="1"/>
  <c r="H167" s="1"/>
  <c r="K167"/>
  <c r="F475" i="5"/>
  <c r="E470" i="4"/>
  <c r="D470" s="1"/>
  <c r="G470" s="1"/>
  <c r="C471" s="1"/>
  <c r="B478" i="12"/>
  <c r="I477"/>
  <c r="C477"/>
  <c r="I477" i="6"/>
  <c r="D476" i="5"/>
  <c r="B477"/>
  <c r="C476"/>
  <c r="E476" s="1"/>
  <c r="G476"/>
  <c r="F477" i="4"/>
  <c r="B478"/>
  <c r="B480" i="6"/>
  <c r="G211"/>
  <c r="F211"/>
  <c r="D168" i="12" l="1"/>
  <c r="L167"/>
  <c r="F476" i="5"/>
  <c r="E471" i="4"/>
  <c r="D471" s="1"/>
  <c r="G471" s="1"/>
  <c r="C472" s="1"/>
  <c r="B479" i="12"/>
  <c r="I478"/>
  <c r="C478"/>
  <c r="I478" i="6"/>
  <c r="E211"/>
  <c r="H211" s="1"/>
  <c r="C212" s="1"/>
  <c r="B481"/>
  <c r="F478" i="4"/>
  <c r="B479"/>
  <c r="B478" i="5"/>
  <c r="C477"/>
  <c r="D477"/>
  <c r="E477"/>
  <c r="G477"/>
  <c r="F168" i="12" l="1"/>
  <c r="G168"/>
  <c r="F477" i="5"/>
  <c r="E472" i="4"/>
  <c r="D472" s="1"/>
  <c r="G472" s="1"/>
  <c r="C473" s="1"/>
  <c r="B480" i="12"/>
  <c r="I479"/>
  <c r="C479"/>
  <c r="D212" i="6"/>
  <c r="I479"/>
  <c r="D478" i="5"/>
  <c r="B479"/>
  <c r="C478"/>
  <c r="E478" s="1"/>
  <c r="G478"/>
  <c r="B482" i="6"/>
  <c r="F479" i="4"/>
  <c r="B480"/>
  <c r="G212" i="6"/>
  <c r="F212"/>
  <c r="E168" i="12" l="1"/>
  <c r="H168" s="1"/>
  <c r="K168"/>
  <c r="F478" i="5"/>
  <c r="E473" i="4"/>
  <c r="D473" s="1"/>
  <c r="G473" s="1"/>
  <c r="C474" s="1"/>
  <c r="B481" i="12"/>
  <c r="I480"/>
  <c r="C480"/>
  <c r="I480" i="6"/>
  <c r="F480" i="4"/>
  <c r="B481"/>
  <c r="B483" i="6"/>
  <c r="D479" i="5"/>
  <c r="C479"/>
  <c r="E479" s="1"/>
  <c r="B480"/>
  <c r="G479"/>
  <c r="E212" i="6"/>
  <c r="H212" s="1"/>
  <c r="C213" s="1"/>
  <c r="D169" i="12" l="1"/>
  <c r="L168"/>
  <c r="F479" i="5"/>
  <c r="E474" i="4"/>
  <c r="D474" s="1"/>
  <c r="G474" s="1"/>
  <c r="C475" s="1"/>
  <c r="B482" i="12"/>
  <c r="I481"/>
  <c r="C481"/>
  <c r="I481" i="6"/>
  <c r="D480" i="5"/>
  <c r="B481"/>
  <c r="C480"/>
  <c r="E480" s="1"/>
  <c r="G480"/>
  <c r="B484" i="6"/>
  <c r="D213"/>
  <c r="F481" i="4"/>
  <c r="B482"/>
  <c r="F169" i="12" l="1"/>
  <c r="G169"/>
  <c r="F480" i="5"/>
  <c r="E475" i="4"/>
  <c r="D475" s="1"/>
  <c r="G475" s="1"/>
  <c r="C476" s="1"/>
  <c r="B483" i="12"/>
  <c r="I482"/>
  <c r="C482"/>
  <c r="I482" i="6"/>
  <c r="B485"/>
  <c r="F482" i="4"/>
  <c r="B483"/>
  <c r="G213" i="6"/>
  <c r="F213"/>
  <c r="B482" i="5"/>
  <c r="C481"/>
  <c r="D481"/>
  <c r="E481"/>
  <c r="G481"/>
  <c r="E169" i="12" l="1"/>
  <c r="H169" s="1"/>
  <c r="K169"/>
  <c r="F481" i="5"/>
  <c r="E476" i="4"/>
  <c r="D476" s="1"/>
  <c r="G476" s="1"/>
  <c r="C477" s="1"/>
  <c r="E213" i="6"/>
  <c r="H213" s="1"/>
  <c r="C214" s="1"/>
  <c r="B484" i="12"/>
  <c r="I483"/>
  <c r="C483"/>
  <c r="I483" i="6"/>
  <c r="D214"/>
  <c r="D482" i="5"/>
  <c r="B483"/>
  <c r="C482"/>
  <c r="E482" s="1"/>
  <c r="G482"/>
  <c r="B486" i="6"/>
  <c r="F483" i="4"/>
  <c r="B484"/>
  <c r="D170" i="12" l="1"/>
  <c r="L169"/>
  <c r="F482" i="5"/>
  <c r="E477" i="4"/>
  <c r="D477" s="1"/>
  <c r="G477"/>
  <c r="C478" s="1"/>
  <c r="B485" i="12"/>
  <c r="I484"/>
  <c r="C484"/>
  <c r="I484" i="6"/>
  <c r="B487"/>
  <c r="G214"/>
  <c r="F214"/>
  <c r="F484" i="4"/>
  <c r="B485"/>
  <c r="D483" i="5"/>
  <c r="C483"/>
  <c r="E483" s="1"/>
  <c r="B484"/>
  <c r="G483"/>
  <c r="F170" i="12" l="1"/>
  <c r="G170"/>
  <c r="F483" i="5"/>
  <c r="E478" i="4"/>
  <c r="D478" s="1"/>
  <c r="G478"/>
  <c r="C479" s="1"/>
  <c r="B486" i="12"/>
  <c r="I485"/>
  <c r="C485"/>
  <c r="I485" i="6"/>
  <c r="F485" i="4"/>
  <c r="B486"/>
  <c r="B488" i="6"/>
  <c r="D484" i="5"/>
  <c r="B485"/>
  <c r="C484"/>
  <c r="E484" s="1"/>
  <c r="G484"/>
  <c r="E214" i="6"/>
  <c r="H214" s="1"/>
  <c r="C215" s="1"/>
  <c r="E170" i="12" l="1"/>
  <c r="H170" s="1"/>
  <c r="K170"/>
  <c r="F484" i="5"/>
  <c r="E479" i="4"/>
  <c r="D479" s="1"/>
  <c r="G479"/>
  <c r="C480" s="1"/>
  <c r="B487" i="12"/>
  <c r="I486"/>
  <c r="C486"/>
  <c r="I486" i="6"/>
  <c r="D215"/>
  <c r="B486" i="5"/>
  <c r="C485"/>
  <c r="D485"/>
  <c r="E485"/>
  <c r="G485"/>
  <c r="B489" i="6"/>
  <c r="F486" i="4"/>
  <c r="B487"/>
  <c r="D171" i="12" l="1"/>
  <c r="L170"/>
  <c r="F485" i="5"/>
  <c r="E480" i="4"/>
  <c r="D480" s="1"/>
  <c r="G480"/>
  <c r="C481" s="1"/>
  <c r="B488" i="12"/>
  <c r="I487"/>
  <c r="C487"/>
  <c r="I487" i="6"/>
  <c r="F487" i="4"/>
  <c r="B488"/>
  <c r="D486" i="5"/>
  <c r="B487"/>
  <c r="C486"/>
  <c r="E486" s="1"/>
  <c r="G486"/>
  <c r="G215" i="6"/>
  <c r="F215"/>
  <c r="F171" i="12" l="1"/>
  <c r="G171"/>
  <c r="F486" i="5"/>
  <c r="E481" i="4"/>
  <c r="D481" s="1"/>
  <c r="G481"/>
  <c r="C482" s="1"/>
  <c r="B489" i="12"/>
  <c r="I488"/>
  <c r="C488"/>
  <c r="I488" i="6"/>
  <c r="D487" i="5"/>
  <c r="C487"/>
  <c r="E487" s="1"/>
  <c r="B488"/>
  <c r="G487"/>
  <c r="F488" i="4"/>
  <c r="F6" s="1"/>
  <c r="E215" i="6"/>
  <c r="H215" s="1"/>
  <c r="C216" s="1"/>
  <c r="E171" i="12" l="1"/>
  <c r="H171" s="1"/>
  <c r="K171"/>
  <c r="F487" i="5"/>
  <c r="E482" i="4"/>
  <c r="D482" s="1"/>
  <c r="G482"/>
  <c r="C483" s="1"/>
  <c r="I489" i="12"/>
  <c r="C489"/>
  <c r="I489" i="6"/>
  <c r="D216"/>
  <c r="D488" i="5"/>
  <c r="B489"/>
  <c r="C488"/>
  <c r="E488" s="1"/>
  <c r="G488"/>
  <c r="D172" i="12" l="1"/>
  <c r="L171"/>
  <c r="F488" i="5"/>
  <c r="E483" i="4"/>
  <c r="D483" s="1"/>
  <c r="G483"/>
  <c r="C484" s="1"/>
  <c r="B490" i="5"/>
  <c r="C489"/>
  <c r="D489"/>
  <c r="F489" s="1"/>
  <c r="E489"/>
  <c r="G489"/>
  <c r="G216" i="6"/>
  <c r="F216"/>
  <c r="F172" i="12" l="1"/>
  <c r="G172"/>
  <c r="E484" i="4"/>
  <c r="D484" s="1"/>
  <c r="G484"/>
  <c r="C485" s="1"/>
  <c r="D490" i="5"/>
  <c r="F490" s="1"/>
  <c r="B491"/>
  <c r="E490"/>
  <c r="C490"/>
  <c r="G490"/>
  <c r="E216" i="6"/>
  <c r="H216" s="1"/>
  <c r="C217" s="1"/>
  <c r="E172" i="12" l="1"/>
  <c r="H172" s="1"/>
  <c r="K172"/>
  <c r="E485" i="4"/>
  <c r="D485" s="1"/>
  <c r="G485"/>
  <c r="C486" s="1"/>
  <c r="D217" i="6"/>
  <c r="D491" i="5"/>
  <c r="F491" s="1"/>
  <c r="E491"/>
  <c r="C491"/>
  <c r="B492"/>
  <c r="G491"/>
  <c r="D173" i="12" l="1"/>
  <c r="L172"/>
  <c r="E486" i="4"/>
  <c r="D486" s="1"/>
  <c r="G486"/>
  <c r="C487" s="1"/>
  <c r="G217" i="6"/>
  <c r="F217"/>
  <c r="D492" i="5"/>
  <c r="F492" s="1"/>
  <c r="B493"/>
  <c r="E492"/>
  <c r="C492"/>
  <c r="G492"/>
  <c r="F173" i="12" l="1"/>
  <c r="G173"/>
  <c r="E487" i="4"/>
  <c r="D487" s="1"/>
  <c r="G487"/>
  <c r="C488" s="1"/>
  <c r="B494" i="5"/>
  <c r="C493"/>
  <c r="D493"/>
  <c r="F493" s="1"/>
  <c r="E493"/>
  <c r="G493"/>
  <c r="E217" i="6"/>
  <c r="H217" s="1"/>
  <c r="C218" s="1"/>
  <c r="E173" i="12" l="1"/>
  <c r="H173" s="1"/>
  <c r="K173"/>
  <c r="E488" i="4"/>
  <c r="D218" i="6"/>
  <c r="D494" i="5"/>
  <c r="F494" s="1"/>
  <c r="B495"/>
  <c r="E494"/>
  <c r="C494"/>
  <c r="G494"/>
  <c r="D174" i="12" l="1"/>
  <c r="L173"/>
  <c r="F5" i="4"/>
  <c r="D488"/>
  <c r="G488" s="1"/>
  <c r="G218" i="6"/>
  <c r="F218"/>
  <c r="D495" i="5"/>
  <c r="F495" s="1"/>
  <c r="E495"/>
  <c r="C495"/>
  <c r="B496"/>
  <c r="G495"/>
  <c r="F174" i="12" l="1"/>
  <c r="G174"/>
  <c r="D496" i="5"/>
  <c r="F496" s="1"/>
  <c r="B497"/>
  <c r="E496"/>
  <c r="C496"/>
  <c r="G496"/>
  <c r="E218" i="6"/>
  <c r="H218" s="1"/>
  <c r="C219" s="1"/>
  <c r="E174" i="12" l="1"/>
  <c r="H174" s="1"/>
  <c r="K174"/>
  <c r="D219" i="6"/>
  <c r="B498" i="5"/>
  <c r="C497"/>
  <c r="D497"/>
  <c r="F497" s="1"/>
  <c r="E497"/>
  <c r="G497"/>
  <c r="D175" i="12" l="1"/>
  <c r="L174"/>
  <c r="D498" i="5"/>
  <c r="F498" s="1"/>
  <c r="B499"/>
  <c r="E498"/>
  <c r="C498"/>
  <c r="G498"/>
  <c r="G219" i="6"/>
  <c r="F219"/>
  <c r="F175" i="12" l="1"/>
  <c r="G175"/>
  <c r="D499" i="5"/>
  <c r="F499" s="1"/>
  <c r="E499"/>
  <c r="C499"/>
  <c r="B500"/>
  <c r="G499"/>
  <c r="E219" i="6"/>
  <c r="H219" s="1"/>
  <c r="C220" s="1"/>
  <c r="E175" i="12" l="1"/>
  <c r="H175" s="1"/>
  <c r="K175"/>
  <c r="D220" i="6"/>
  <c r="D500" i="5"/>
  <c r="F500" s="1"/>
  <c r="B501"/>
  <c r="E500"/>
  <c r="C500"/>
  <c r="G500"/>
  <c r="D176" i="12" l="1"/>
  <c r="L175"/>
  <c r="G220" i="6"/>
  <c r="F220"/>
  <c r="B502" i="5"/>
  <c r="C501"/>
  <c r="D501"/>
  <c r="F501" s="1"/>
  <c r="E501"/>
  <c r="G501"/>
  <c r="F176" i="12" l="1"/>
  <c r="G176"/>
  <c r="D502" i="5"/>
  <c r="F502" s="1"/>
  <c r="B503"/>
  <c r="E502"/>
  <c r="C502"/>
  <c r="G502"/>
  <c r="E220" i="6"/>
  <c r="H220" s="1"/>
  <c r="C221" s="1"/>
  <c r="E176" i="12" l="1"/>
  <c r="H176" s="1"/>
  <c r="K176"/>
  <c r="D221" i="6"/>
  <c r="D503" i="5"/>
  <c r="F503" s="1"/>
  <c r="E503"/>
  <c r="C503"/>
  <c r="B504"/>
  <c r="G503"/>
  <c r="D177" i="12" l="1"/>
  <c r="L176"/>
  <c r="D504" i="5"/>
  <c r="F504" s="1"/>
  <c r="B505"/>
  <c r="E504"/>
  <c r="C504"/>
  <c r="G504"/>
  <c r="G221" i="6"/>
  <c r="F221"/>
  <c r="F177" i="12" l="1"/>
  <c r="G177"/>
  <c r="B506" i="5"/>
  <c r="C505"/>
  <c r="D505"/>
  <c r="F505" s="1"/>
  <c r="E505"/>
  <c r="G505"/>
  <c r="E221" i="6"/>
  <c r="H221" s="1"/>
  <c r="C222" s="1"/>
  <c r="E177" i="12" l="1"/>
  <c r="H177" s="1"/>
  <c r="K177"/>
  <c r="D222" i="6"/>
  <c r="D506" i="5"/>
  <c r="F506" s="1"/>
  <c r="B507"/>
  <c r="E506"/>
  <c r="C506"/>
  <c r="G506"/>
  <c r="D178" i="12" l="1"/>
  <c r="L177"/>
  <c r="G222" i="6"/>
  <c r="F222"/>
  <c r="D507" i="5"/>
  <c r="F507" s="1"/>
  <c r="E507"/>
  <c r="C507"/>
  <c r="B508"/>
  <c r="G507"/>
  <c r="F178" i="12" l="1"/>
  <c r="G178"/>
  <c r="D508" i="5"/>
  <c r="F508" s="1"/>
  <c r="B509"/>
  <c r="E508"/>
  <c r="C508"/>
  <c r="G508"/>
  <c r="E222" i="6"/>
  <c r="H222" s="1"/>
  <c r="C223" s="1"/>
  <c r="E178" i="12" l="1"/>
  <c r="H178" s="1"/>
  <c r="K178"/>
  <c r="D223" i="6"/>
  <c r="B510" i="5"/>
  <c r="C509"/>
  <c r="D509"/>
  <c r="F509" s="1"/>
  <c r="E509"/>
  <c r="G509"/>
  <c r="D179" i="12" l="1"/>
  <c r="L178"/>
  <c r="D510" i="5"/>
  <c r="F510" s="1"/>
  <c r="B511"/>
  <c r="E510"/>
  <c r="C510"/>
  <c r="G510"/>
  <c r="G223" i="6"/>
  <c r="F223"/>
  <c r="F179" i="12" l="1"/>
  <c r="G179"/>
  <c r="E223" i="6"/>
  <c r="H223" s="1"/>
  <c r="C224" s="1"/>
  <c r="D511" i="5"/>
  <c r="F511" s="1"/>
  <c r="E511"/>
  <c r="C511"/>
  <c r="B512"/>
  <c r="G511"/>
  <c r="E179" i="12" l="1"/>
  <c r="H179" s="1"/>
  <c r="K179"/>
  <c r="D224" i="6"/>
  <c r="F224" s="1"/>
  <c r="D512" i="5"/>
  <c r="F512" s="1"/>
  <c r="B513"/>
  <c r="E512"/>
  <c r="C512"/>
  <c r="G512"/>
  <c r="D180" i="12" l="1"/>
  <c r="L179"/>
  <c r="G224" i="6"/>
  <c r="E224" s="1"/>
  <c r="H224" s="1"/>
  <c r="C225" s="1"/>
  <c r="B514" i="5"/>
  <c r="C513"/>
  <c r="D513"/>
  <c r="F513" s="1"/>
  <c r="E513"/>
  <c r="G513"/>
  <c r="F180" i="12" l="1"/>
  <c r="G180"/>
  <c r="D225" i="6"/>
  <c r="F225" s="1"/>
  <c r="D514" i="5"/>
  <c r="F514" s="1"/>
  <c r="B515"/>
  <c r="E514"/>
  <c r="C514"/>
  <c r="G514"/>
  <c r="E180" i="12" l="1"/>
  <c r="H180" s="1"/>
  <c r="K180"/>
  <c r="G225" i="6"/>
  <c r="E225" s="1"/>
  <c r="H225" s="1"/>
  <c r="C226" s="1"/>
  <c r="D515" i="5"/>
  <c r="F515" s="1"/>
  <c r="E515"/>
  <c r="C515"/>
  <c r="B516"/>
  <c r="G515"/>
  <c r="D181" i="12" l="1"/>
  <c r="L180"/>
  <c r="D226" i="6"/>
  <c r="D516" i="5"/>
  <c r="F516" s="1"/>
  <c r="B517"/>
  <c r="E516"/>
  <c r="C516"/>
  <c r="G516"/>
  <c r="F181" i="12" l="1"/>
  <c r="G181"/>
  <c r="B518" i="5"/>
  <c r="C517"/>
  <c r="D517"/>
  <c r="F517" s="1"/>
  <c r="E517"/>
  <c r="G517"/>
  <c r="F226" i="6"/>
  <c r="G226"/>
  <c r="E181" i="12" l="1"/>
  <c r="H181" s="1"/>
  <c r="K181"/>
  <c r="E226" i="6"/>
  <c r="H226" s="1"/>
  <c r="C227" s="1"/>
  <c r="D227"/>
  <c r="D518" i="5"/>
  <c r="F518" s="1"/>
  <c r="B519"/>
  <c r="E518"/>
  <c r="C518"/>
  <c r="G518"/>
  <c r="D182" i="12" l="1"/>
  <c r="L181"/>
  <c r="G227" i="6"/>
  <c r="F227"/>
  <c r="D519" i="5"/>
  <c r="F519" s="1"/>
  <c r="E519"/>
  <c r="C519"/>
  <c r="B520"/>
  <c r="G519"/>
  <c r="F182" i="12" l="1"/>
  <c r="G182"/>
  <c r="D520" i="5"/>
  <c r="F520" s="1"/>
  <c r="B521"/>
  <c r="E520"/>
  <c r="C520"/>
  <c r="G520"/>
  <c r="E227" i="6"/>
  <c r="H227" s="1"/>
  <c r="C228" s="1"/>
  <c r="E182" i="12" l="1"/>
  <c r="H182" s="1"/>
  <c r="K182"/>
  <c r="D228" i="6"/>
  <c r="B522" i="5"/>
  <c r="C521"/>
  <c r="D521"/>
  <c r="F521" s="1"/>
  <c r="E521"/>
  <c r="G521"/>
  <c r="D183" i="12" l="1"/>
  <c r="L182"/>
  <c r="D522" i="5"/>
  <c r="F522" s="1"/>
  <c r="B523"/>
  <c r="E522"/>
  <c r="C522"/>
  <c r="G522"/>
  <c r="F228" i="6"/>
  <c r="G228"/>
  <c r="F183" i="12" l="1"/>
  <c r="G183"/>
  <c r="E228" i="6"/>
  <c r="H228" s="1"/>
  <c r="C229" s="1"/>
  <c r="D229"/>
  <c r="D523" i="5"/>
  <c r="F523" s="1"/>
  <c r="E523"/>
  <c r="C523"/>
  <c r="B524"/>
  <c r="G523"/>
  <c r="E183" i="12" l="1"/>
  <c r="H183" s="1"/>
  <c r="K183"/>
  <c r="G229" i="6"/>
  <c r="F229"/>
  <c r="D524" i="5"/>
  <c r="F524" s="1"/>
  <c r="B525"/>
  <c r="E524"/>
  <c r="C524"/>
  <c r="G524"/>
  <c r="D184" i="12" l="1"/>
  <c r="L183"/>
  <c r="B526" i="5"/>
  <c r="C525"/>
  <c r="D525"/>
  <c r="F525" s="1"/>
  <c r="E525"/>
  <c r="G525"/>
  <c r="E229" i="6"/>
  <c r="H229" s="1"/>
  <c r="C230" s="1"/>
  <c r="F184" i="12" l="1"/>
  <c r="G184"/>
  <c r="D230" i="6"/>
  <c r="D526" i="5"/>
  <c r="F526" s="1"/>
  <c r="B527"/>
  <c r="E526"/>
  <c r="C526"/>
  <c r="G526"/>
  <c r="E184" i="12" l="1"/>
  <c r="H184" s="1"/>
  <c r="K184"/>
  <c r="G230" i="6"/>
  <c r="F230"/>
  <c r="D527" i="5"/>
  <c r="F527" s="1"/>
  <c r="E527"/>
  <c r="C527"/>
  <c r="B528"/>
  <c r="G527"/>
  <c r="D185" i="12" l="1"/>
  <c r="L184"/>
  <c r="D528" i="5"/>
  <c r="F528" s="1"/>
  <c r="B529"/>
  <c r="E528"/>
  <c r="C528"/>
  <c r="G528"/>
  <c r="E230" i="6"/>
  <c r="H230" s="1"/>
  <c r="C231" s="1"/>
  <c r="F185" i="12" l="1"/>
  <c r="G185"/>
  <c r="D231" i="6"/>
  <c r="B530" i="5"/>
  <c r="C529"/>
  <c r="D529"/>
  <c r="F529" s="1"/>
  <c r="E529"/>
  <c r="G529"/>
  <c r="E185" i="12" l="1"/>
  <c r="H185" s="1"/>
  <c r="K185"/>
  <c r="D530" i="5"/>
  <c r="F530" s="1"/>
  <c r="B531"/>
  <c r="E530"/>
  <c r="C530"/>
  <c r="G530"/>
  <c r="G231" i="6"/>
  <c r="F231"/>
  <c r="D186" i="12" l="1"/>
  <c r="L185"/>
  <c r="D531" i="5"/>
  <c r="F531" s="1"/>
  <c r="E531"/>
  <c r="C531"/>
  <c r="B532"/>
  <c r="G531"/>
  <c r="E231" i="6"/>
  <c r="H231" s="1"/>
  <c r="C232" s="1"/>
  <c r="F186" i="12" l="1"/>
  <c r="G186"/>
  <c r="D232" i="6"/>
  <c r="D532" i="5"/>
  <c r="F532" s="1"/>
  <c r="B533"/>
  <c r="E532"/>
  <c r="C532"/>
  <c r="G532"/>
  <c r="E186" i="12" l="1"/>
  <c r="H186" s="1"/>
  <c r="K186"/>
  <c r="B534" i="5"/>
  <c r="C533"/>
  <c r="D533"/>
  <c r="F533" s="1"/>
  <c r="E533"/>
  <c r="G533"/>
  <c r="F232" i="6"/>
  <c r="G232"/>
  <c r="D187" i="12" l="1"/>
  <c r="L186"/>
  <c r="E232" i="6"/>
  <c r="H232" s="1"/>
  <c r="C233" s="1"/>
  <c r="D534" i="5"/>
  <c r="F534" s="1"/>
  <c r="B535"/>
  <c r="E534"/>
  <c r="C534"/>
  <c r="G534"/>
  <c r="F187" i="12" l="1"/>
  <c r="G187"/>
  <c r="D233" i="6"/>
  <c r="F233" s="1"/>
  <c r="D535" i="5"/>
  <c r="F535" s="1"/>
  <c r="E535"/>
  <c r="C535"/>
  <c r="B536"/>
  <c r="G535"/>
  <c r="E187" i="12" l="1"/>
  <c r="H187" s="1"/>
  <c r="K187"/>
  <c r="G233" i="6"/>
  <c r="E233" s="1"/>
  <c r="H233" s="1"/>
  <c r="C234" s="1"/>
  <c r="D536" i="5"/>
  <c r="F536" s="1"/>
  <c r="B537"/>
  <c r="E536"/>
  <c r="C536"/>
  <c r="G536"/>
  <c r="D188" i="12" l="1"/>
  <c r="L187"/>
  <c r="D234" i="6"/>
  <c r="B538" i="5"/>
  <c r="C537"/>
  <c r="D537"/>
  <c r="F537" s="1"/>
  <c r="E537"/>
  <c r="G537"/>
  <c r="F188" i="12" l="1"/>
  <c r="G188"/>
  <c r="D538" i="5"/>
  <c r="F538" s="1"/>
  <c r="B539"/>
  <c r="E538"/>
  <c r="C538"/>
  <c r="G538"/>
  <c r="F234" i="6"/>
  <c r="G234"/>
  <c r="E188" i="12" l="1"/>
  <c r="H188" s="1"/>
  <c r="K188"/>
  <c r="E234" i="6"/>
  <c r="H234" s="1"/>
  <c r="C235" s="1"/>
  <c r="D539" i="5"/>
  <c r="F539" s="1"/>
  <c r="E539"/>
  <c r="C539"/>
  <c r="B540"/>
  <c r="G539"/>
  <c r="D189" i="12" l="1"/>
  <c r="L188"/>
  <c r="D235" i="6"/>
  <c r="G235" s="1"/>
  <c r="D540" i="5"/>
  <c r="F540" s="1"/>
  <c r="B541"/>
  <c r="E540"/>
  <c r="C540"/>
  <c r="G540"/>
  <c r="F189" i="12" l="1"/>
  <c r="G189"/>
  <c r="F235" i="6"/>
  <c r="B542" i="5"/>
  <c r="C541"/>
  <c r="D541"/>
  <c r="F541" s="1"/>
  <c r="E541"/>
  <c r="G541"/>
  <c r="E235" i="6"/>
  <c r="H235" s="1"/>
  <c r="C236" s="1"/>
  <c r="E189" i="12" l="1"/>
  <c r="H189" s="1"/>
  <c r="K189"/>
  <c r="D236" i="6"/>
  <c r="D542" i="5"/>
  <c r="F542" s="1"/>
  <c r="B543"/>
  <c r="E542"/>
  <c r="C542"/>
  <c r="G542"/>
  <c r="D190" i="12" l="1"/>
  <c r="L189"/>
  <c r="D543" i="5"/>
  <c r="F543" s="1"/>
  <c r="E543"/>
  <c r="C543"/>
  <c r="B544"/>
  <c r="G543"/>
  <c r="F236" i="6"/>
  <c r="G236"/>
  <c r="F190" i="12" l="1"/>
  <c r="G190"/>
  <c r="E236" i="6"/>
  <c r="H236" s="1"/>
  <c r="C237" s="1"/>
  <c r="D237"/>
  <c r="D544" i="5"/>
  <c r="F544" s="1"/>
  <c r="B545"/>
  <c r="E544"/>
  <c r="C544"/>
  <c r="G544"/>
  <c r="E190" i="12" l="1"/>
  <c r="H190" s="1"/>
  <c r="K190"/>
  <c r="G237" i="6"/>
  <c r="F237"/>
  <c r="B546" i="5"/>
  <c r="C545"/>
  <c r="D545"/>
  <c r="F545" s="1"/>
  <c r="E545"/>
  <c r="G545"/>
  <c r="D191" i="12" l="1"/>
  <c r="L190"/>
  <c r="D546" i="5"/>
  <c r="F546" s="1"/>
  <c r="B547"/>
  <c r="E546"/>
  <c r="C546"/>
  <c r="G546"/>
  <c r="E237" i="6"/>
  <c r="H237" s="1"/>
  <c r="C238" s="1"/>
  <c r="F191" i="12" l="1"/>
  <c r="G191"/>
  <c r="D238" i="6"/>
  <c r="D547" i="5"/>
  <c r="F547" s="1"/>
  <c r="E547"/>
  <c r="C547"/>
  <c r="B548"/>
  <c r="G547"/>
  <c r="E191" i="12" l="1"/>
  <c r="H191" s="1"/>
  <c r="K191"/>
  <c r="G238" i="6"/>
  <c r="F238"/>
  <c r="D548" i="5"/>
  <c r="F548" s="1"/>
  <c r="B549"/>
  <c r="E548"/>
  <c r="C548"/>
  <c r="G548"/>
  <c r="D192" i="12" l="1"/>
  <c r="L191"/>
  <c r="B550" i="5"/>
  <c r="C549"/>
  <c r="D549"/>
  <c r="F549" s="1"/>
  <c r="E549"/>
  <c r="G549"/>
  <c r="E238" i="6"/>
  <c r="H238" s="1"/>
  <c r="C239" s="1"/>
  <c r="F192" i="12" l="1"/>
  <c r="G192"/>
  <c r="D239" i="6"/>
  <c r="D550" i="5"/>
  <c r="F550" s="1"/>
  <c r="B551"/>
  <c r="E550"/>
  <c r="C550"/>
  <c r="G550"/>
  <c r="E192" i="12" l="1"/>
  <c r="H192" s="1"/>
  <c r="K192"/>
  <c r="G239" i="6"/>
  <c r="F239"/>
  <c r="D551" i="5"/>
  <c r="F551" s="1"/>
  <c r="E551"/>
  <c r="C551"/>
  <c r="B552"/>
  <c r="G551"/>
  <c r="D193" i="12" l="1"/>
  <c r="L192"/>
  <c r="D552" i="5"/>
  <c r="F552" s="1"/>
  <c r="B553"/>
  <c r="E552"/>
  <c r="C552"/>
  <c r="G552"/>
  <c r="E239" i="6"/>
  <c r="H239" s="1"/>
  <c r="C240" s="1"/>
  <c r="F193" i="12" l="1"/>
  <c r="G193"/>
  <c r="D240" i="6"/>
  <c r="B554" i="5"/>
  <c r="C553"/>
  <c r="D553"/>
  <c r="F553" s="1"/>
  <c r="E553"/>
  <c r="G553"/>
  <c r="E193" i="12" l="1"/>
  <c r="H193" s="1"/>
  <c r="K193"/>
  <c r="D554" i="5"/>
  <c r="F554" s="1"/>
  <c r="B555"/>
  <c r="E554"/>
  <c r="C554"/>
  <c r="G554"/>
  <c r="G240" i="6"/>
  <c r="F240"/>
  <c r="D194" i="12" l="1"/>
  <c r="L193"/>
  <c r="E240" i="6"/>
  <c r="H240" s="1"/>
  <c r="D555" i="5"/>
  <c r="F555" s="1"/>
  <c r="E555"/>
  <c r="C555"/>
  <c r="B556"/>
  <c r="G555"/>
  <c r="F194" i="12" l="1"/>
  <c r="G194"/>
  <c r="D241" i="6"/>
  <c r="G241" s="1"/>
  <c r="C241"/>
  <c r="D556" i="5"/>
  <c r="F556" s="1"/>
  <c r="B557"/>
  <c r="E556"/>
  <c r="C556"/>
  <c r="G556"/>
  <c r="E194" i="12" l="1"/>
  <c r="H194" s="1"/>
  <c r="K194"/>
  <c r="F241" i="6"/>
  <c r="E241" s="1"/>
  <c r="H241" s="1"/>
  <c r="B558" i="5"/>
  <c r="C557"/>
  <c r="D557"/>
  <c r="F557" s="1"/>
  <c r="E557"/>
  <c r="G557"/>
  <c r="D195" i="12" l="1"/>
  <c r="L194"/>
  <c r="C242" i="6"/>
  <c r="D242"/>
  <c r="F242" s="1"/>
  <c r="D558" i="5"/>
  <c r="F558" s="1"/>
  <c r="B559"/>
  <c r="E558"/>
  <c r="C558"/>
  <c r="G558"/>
  <c r="G242" i="6"/>
  <c r="F195" i="12" l="1"/>
  <c r="G195"/>
  <c r="E242" i="6"/>
  <c r="H242" s="1"/>
  <c r="C243" s="1"/>
  <c r="D559" i="5"/>
  <c r="F559" s="1"/>
  <c r="E559"/>
  <c r="C559"/>
  <c r="B560"/>
  <c r="G559"/>
  <c r="E195" i="12" l="1"/>
  <c r="H195" s="1"/>
  <c r="K195"/>
  <c r="D243" i="6"/>
  <c r="F243" s="1"/>
  <c r="D560" i="5"/>
  <c r="F560" s="1"/>
  <c r="B561"/>
  <c r="E560"/>
  <c r="C560"/>
  <c r="G560"/>
  <c r="G243" i="6"/>
  <c r="D196" i="12" l="1"/>
  <c r="L195"/>
  <c r="E243" i="6"/>
  <c r="H243" s="1"/>
  <c r="C244" s="1"/>
  <c r="B562" i="5"/>
  <c r="C561"/>
  <c r="D561"/>
  <c r="F561" s="1"/>
  <c r="E561"/>
  <c r="G561"/>
  <c r="F196" i="12" l="1"/>
  <c r="G196"/>
  <c r="D244" i="6"/>
  <c r="F244" s="1"/>
  <c r="D562" i="5"/>
  <c r="F562" s="1"/>
  <c r="B563"/>
  <c r="E562"/>
  <c r="C562"/>
  <c r="G562"/>
  <c r="E196" i="12" l="1"/>
  <c r="H196" s="1"/>
  <c r="K196"/>
  <c r="G244" i="6"/>
  <c r="E244" s="1"/>
  <c r="H244" s="1"/>
  <c r="D563" i="5"/>
  <c r="F563" s="1"/>
  <c r="E563"/>
  <c r="C563"/>
  <c r="B564"/>
  <c r="G563"/>
  <c r="D197" i="12" l="1"/>
  <c r="L196"/>
  <c r="C245" i="6"/>
  <c r="D245"/>
  <c r="G245" s="1"/>
  <c r="D564" i="5"/>
  <c r="F564" s="1"/>
  <c r="B565"/>
  <c r="E564"/>
  <c r="C564"/>
  <c r="G564"/>
  <c r="F197" i="12" l="1"/>
  <c r="G197"/>
  <c r="F245" i="6"/>
  <c r="E245" s="1"/>
  <c r="H245" s="1"/>
  <c r="C246" s="1"/>
  <c r="B566" i="5"/>
  <c r="C565"/>
  <c r="D565"/>
  <c r="F565" s="1"/>
  <c r="E565"/>
  <c r="G565"/>
  <c r="E197" i="12" l="1"/>
  <c r="H197" s="1"/>
  <c r="K197"/>
  <c r="D246" i="6"/>
  <c r="G246" s="1"/>
  <c r="D566" i="5"/>
  <c r="F566" s="1"/>
  <c r="B567"/>
  <c r="E566"/>
  <c r="C566"/>
  <c r="G566"/>
  <c r="D198" i="12" l="1"/>
  <c r="L197"/>
  <c r="F246" i="6"/>
  <c r="E246" s="1"/>
  <c r="H246" s="1"/>
  <c r="D567" i="5"/>
  <c r="F567" s="1"/>
  <c r="E567"/>
  <c r="C567"/>
  <c r="B568"/>
  <c r="G567"/>
  <c r="F198" i="12" l="1"/>
  <c r="G198"/>
  <c r="C247" i="6"/>
  <c r="D247"/>
  <c r="G247" s="1"/>
  <c r="D568" i="5"/>
  <c r="F568" s="1"/>
  <c r="B569"/>
  <c r="E568"/>
  <c r="C568"/>
  <c r="G568"/>
  <c r="E198" i="12" l="1"/>
  <c r="H198" s="1"/>
  <c r="K198"/>
  <c r="F247" i="6"/>
  <c r="E247" s="1"/>
  <c r="H247" s="1"/>
  <c r="C248" s="1"/>
  <c r="B570" i="5"/>
  <c r="C569"/>
  <c r="D569"/>
  <c r="F569" s="1"/>
  <c r="E569"/>
  <c r="G569"/>
  <c r="D199" i="12" l="1"/>
  <c r="L198"/>
  <c r="D248" i="6"/>
  <c r="G248" s="1"/>
  <c r="D570" i="5"/>
  <c r="F570" s="1"/>
  <c r="B571"/>
  <c r="E570"/>
  <c r="C570"/>
  <c r="G570"/>
  <c r="F199" i="12" l="1"/>
  <c r="G199"/>
  <c r="F248" i="6"/>
  <c r="E248" s="1"/>
  <c r="H248" s="1"/>
  <c r="C249" s="1"/>
  <c r="D571" i="5"/>
  <c r="F571" s="1"/>
  <c r="E571"/>
  <c r="C571"/>
  <c r="B572"/>
  <c r="G571"/>
  <c r="E199" i="12" l="1"/>
  <c r="H199" s="1"/>
  <c r="K199"/>
  <c r="D249" i="6"/>
  <c r="D572" i="5"/>
  <c r="F572" s="1"/>
  <c r="B573"/>
  <c r="E572"/>
  <c r="C572"/>
  <c r="G572"/>
  <c r="D200" i="12" l="1"/>
  <c r="L199"/>
  <c r="B574" i="5"/>
  <c r="C573"/>
  <c r="D573"/>
  <c r="F573" s="1"/>
  <c r="E573"/>
  <c r="G573"/>
  <c r="F249" i="6"/>
  <c r="G249"/>
  <c r="F200" i="12" l="1"/>
  <c r="G200"/>
  <c r="E249" i="6"/>
  <c r="H249" s="1"/>
  <c r="C250" s="1"/>
  <c r="D574" i="5"/>
  <c r="F574" s="1"/>
  <c r="B575"/>
  <c r="E574"/>
  <c r="C574"/>
  <c r="G574"/>
  <c r="E200" i="12" l="1"/>
  <c r="H200" s="1"/>
  <c r="K200"/>
  <c r="D250" i="6"/>
  <c r="F250" s="1"/>
  <c r="D575" i="5"/>
  <c r="F575" s="1"/>
  <c r="E575"/>
  <c r="C575"/>
  <c r="B576"/>
  <c r="G575"/>
  <c r="D201" i="12" l="1"/>
  <c r="L200"/>
  <c r="G250" i="6"/>
  <c r="E250" s="1"/>
  <c r="H250" s="1"/>
  <c r="C251" s="1"/>
  <c r="D576" i="5"/>
  <c r="F576" s="1"/>
  <c r="B577"/>
  <c r="E576"/>
  <c r="C576"/>
  <c r="G576"/>
  <c r="F201" i="12" l="1"/>
  <c r="G201"/>
  <c r="D251" i="6"/>
  <c r="B578" i="5"/>
  <c r="C577"/>
  <c r="D577"/>
  <c r="F577" s="1"/>
  <c r="E577"/>
  <c r="G577"/>
  <c r="E201" i="12" l="1"/>
  <c r="H201" s="1"/>
  <c r="K201"/>
  <c r="F251" i="6"/>
  <c r="G251"/>
  <c r="D578" i="5"/>
  <c r="F578" s="1"/>
  <c r="B579"/>
  <c r="E578"/>
  <c r="C578"/>
  <c r="G578"/>
  <c r="D202" i="12" l="1"/>
  <c r="L201"/>
  <c r="E251" i="6"/>
  <c r="H251" s="1"/>
  <c r="C252" s="1"/>
  <c r="D579" i="5"/>
  <c r="F579" s="1"/>
  <c r="E579"/>
  <c r="C579"/>
  <c r="B580"/>
  <c r="G579"/>
  <c r="F202" i="12" l="1"/>
  <c r="G202"/>
  <c r="D252" i="6"/>
  <c r="D580" i="5"/>
  <c r="F580" s="1"/>
  <c r="B581"/>
  <c r="E580"/>
  <c r="C580"/>
  <c r="G580"/>
  <c r="G252" i="6"/>
  <c r="F252"/>
  <c r="E202" i="12" l="1"/>
  <c r="H202" s="1"/>
  <c r="K202"/>
  <c r="E252" i="6"/>
  <c r="H252" s="1"/>
  <c r="C253" s="1"/>
  <c r="D253"/>
  <c r="B582" i="5"/>
  <c r="C581"/>
  <c r="D581"/>
  <c r="F581" s="1"/>
  <c r="E581"/>
  <c r="G581"/>
  <c r="D203" i="12" l="1"/>
  <c r="L202"/>
  <c r="D582" i="5"/>
  <c r="F582" s="1"/>
  <c r="B583"/>
  <c r="E582"/>
  <c r="C582"/>
  <c r="G582"/>
  <c r="F253" i="6"/>
  <c r="G253"/>
  <c r="F203" i="12" l="1"/>
  <c r="G203"/>
  <c r="E253" i="6"/>
  <c r="H253" s="1"/>
  <c r="C254" s="1"/>
  <c r="D583" i="5"/>
  <c r="F583" s="1"/>
  <c r="E583"/>
  <c r="C583"/>
  <c r="B584"/>
  <c r="G583"/>
  <c r="E203" i="12" l="1"/>
  <c r="H203" s="1"/>
  <c r="K203"/>
  <c r="D254" i="6"/>
  <c r="D584" i="5"/>
  <c r="F584" s="1"/>
  <c r="B585"/>
  <c r="E584"/>
  <c r="C584"/>
  <c r="G584"/>
  <c r="F254" i="6"/>
  <c r="G254"/>
  <c r="D204" i="12" l="1"/>
  <c r="L203"/>
  <c r="E254" i="6"/>
  <c r="H254" s="1"/>
  <c r="C255" s="1"/>
  <c r="B586" i="5"/>
  <c r="C585"/>
  <c r="D585"/>
  <c r="F585" s="1"/>
  <c r="E585"/>
  <c r="G585"/>
  <c r="F204" i="12" l="1"/>
  <c r="G204"/>
  <c r="D255" i="6"/>
  <c r="G255" s="1"/>
  <c r="D586" i="5"/>
  <c r="F586" s="1"/>
  <c r="B587"/>
  <c r="E586"/>
  <c r="C586"/>
  <c r="G586"/>
  <c r="E204" i="12" l="1"/>
  <c r="H204" s="1"/>
  <c r="K204"/>
  <c r="F255" i="6"/>
  <c r="E255" s="1"/>
  <c r="H255" s="1"/>
  <c r="D587" i="5"/>
  <c r="F587" s="1"/>
  <c r="E587"/>
  <c r="C587"/>
  <c r="B588"/>
  <c r="G587"/>
  <c r="D205" i="12" l="1"/>
  <c r="L204"/>
  <c r="C256" i="6"/>
  <c r="D256"/>
  <c r="G256" s="1"/>
  <c r="D588" i="5"/>
  <c r="F588" s="1"/>
  <c r="B589"/>
  <c r="E588"/>
  <c r="C588"/>
  <c r="G588"/>
  <c r="F205" i="12" l="1"/>
  <c r="G205"/>
  <c r="F256" i="6"/>
  <c r="E256" s="1"/>
  <c r="H256" s="1"/>
  <c r="C257" s="1"/>
  <c r="B590" i="5"/>
  <c r="C589"/>
  <c r="D589"/>
  <c r="F589" s="1"/>
  <c r="E589"/>
  <c r="G589"/>
  <c r="E205" i="12" l="1"/>
  <c r="H205" s="1"/>
  <c r="K205"/>
  <c r="D257" i="6"/>
  <c r="D590" i="5"/>
  <c r="F590" s="1"/>
  <c r="B591"/>
  <c r="E590"/>
  <c r="C590"/>
  <c r="G590"/>
  <c r="D206" i="12" l="1"/>
  <c r="L205"/>
  <c r="D591" i="5"/>
  <c r="F591" s="1"/>
  <c r="E591"/>
  <c r="C591"/>
  <c r="B592"/>
  <c r="G591"/>
  <c r="F257" i="6"/>
  <c r="G257"/>
  <c r="F206" i="12" l="1"/>
  <c r="G206"/>
  <c r="E257" i="6"/>
  <c r="H257" s="1"/>
  <c r="C258" s="1"/>
  <c r="D592" i="5"/>
  <c r="F592" s="1"/>
  <c r="B593"/>
  <c r="E592"/>
  <c r="C592"/>
  <c r="G592"/>
  <c r="E206" i="12" l="1"/>
  <c r="H206" s="1"/>
  <c r="K206"/>
  <c r="D258" i="6"/>
  <c r="G258" s="1"/>
  <c r="B594" i="5"/>
  <c r="C593"/>
  <c r="D593"/>
  <c r="F593" s="1"/>
  <c r="E593"/>
  <c r="G593"/>
  <c r="D207" i="12" l="1"/>
  <c r="L206"/>
  <c r="F258" i="6"/>
  <c r="D594" i="5"/>
  <c r="F594" s="1"/>
  <c r="B595"/>
  <c r="E594"/>
  <c r="C594"/>
  <c r="G594"/>
  <c r="E258" i="6"/>
  <c r="H258" s="1"/>
  <c r="C259" s="1"/>
  <c r="F207" i="12" l="1"/>
  <c r="G207"/>
  <c r="D259" i="6"/>
  <c r="D595" i="5"/>
  <c r="F595" s="1"/>
  <c r="E595"/>
  <c r="C595"/>
  <c r="B596"/>
  <c r="G595"/>
  <c r="E207" i="12" l="1"/>
  <c r="H207" s="1"/>
  <c r="K207"/>
  <c r="D596" i="5"/>
  <c r="F596" s="1"/>
  <c r="B597"/>
  <c r="E596"/>
  <c r="C596"/>
  <c r="G596"/>
  <c r="F259" i="6"/>
  <c r="G259"/>
  <c r="D208" i="12" l="1"/>
  <c r="L207"/>
  <c r="E259" i="6"/>
  <c r="H259" s="1"/>
  <c r="C260" s="1"/>
  <c r="B598" i="5"/>
  <c r="C597"/>
  <c r="D597"/>
  <c r="F597" s="1"/>
  <c r="E597"/>
  <c r="G597"/>
  <c r="F208" i="12" l="1"/>
  <c r="G208"/>
  <c r="D260" i="6"/>
  <c r="G260" s="1"/>
  <c r="D598" i="5"/>
  <c r="F598" s="1"/>
  <c r="B599"/>
  <c r="E598"/>
  <c r="C598"/>
  <c r="G598"/>
  <c r="E208" i="12" l="1"/>
  <c r="H208" s="1"/>
  <c r="K208"/>
  <c r="F260" i="6"/>
  <c r="E260" s="1"/>
  <c r="H260" s="1"/>
  <c r="C261" s="1"/>
  <c r="D599" i="5"/>
  <c r="F599" s="1"/>
  <c r="E599"/>
  <c r="C599"/>
  <c r="B600"/>
  <c r="G599"/>
  <c r="D209" i="12" l="1"/>
  <c r="L208"/>
  <c r="D261" i="6"/>
  <c r="G261" s="1"/>
  <c r="D600" i="5"/>
  <c r="F600" s="1"/>
  <c r="B601"/>
  <c r="E600"/>
  <c r="C600"/>
  <c r="G600"/>
  <c r="F209" i="12" l="1"/>
  <c r="G209"/>
  <c r="F261" i="6"/>
  <c r="E261" s="1"/>
  <c r="H261" s="1"/>
  <c r="C262" s="1"/>
  <c r="B602" i="5"/>
  <c r="C601"/>
  <c r="D601"/>
  <c r="F601" s="1"/>
  <c r="E601"/>
  <c r="G601"/>
  <c r="E209" i="12" l="1"/>
  <c r="H209" s="1"/>
  <c r="K209"/>
  <c r="D262" i="6"/>
  <c r="F262" s="1"/>
  <c r="D602" i="5"/>
  <c r="F602" s="1"/>
  <c r="B603"/>
  <c r="E602"/>
  <c r="C602"/>
  <c r="G602"/>
  <c r="D210" i="12" l="1"/>
  <c r="L209"/>
  <c r="G262" i="6"/>
  <c r="E262" s="1"/>
  <c r="H262" s="1"/>
  <c r="C263" s="1"/>
  <c r="D603" i="5"/>
  <c r="F603" s="1"/>
  <c r="E603"/>
  <c r="C603"/>
  <c r="B604"/>
  <c r="G603"/>
  <c r="F210" i="12" l="1"/>
  <c r="G210"/>
  <c r="D263" i="6"/>
  <c r="G263" s="1"/>
  <c r="D604" i="5"/>
  <c r="F604" s="1"/>
  <c r="B605"/>
  <c r="E604"/>
  <c r="C604"/>
  <c r="G604"/>
  <c r="E210" i="12" l="1"/>
  <c r="H210" s="1"/>
  <c r="K210"/>
  <c r="F263" i="6"/>
  <c r="E263" s="1"/>
  <c r="H263" s="1"/>
  <c r="C264" s="1"/>
  <c r="B606" i="5"/>
  <c r="C605"/>
  <c r="D605"/>
  <c r="F605" s="1"/>
  <c r="E605"/>
  <c r="G605"/>
  <c r="D211" i="12" l="1"/>
  <c r="L210"/>
  <c r="D264" i="6"/>
  <c r="G264" s="1"/>
  <c r="D606" i="5"/>
  <c r="F606" s="1"/>
  <c r="B607"/>
  <c r="E606"/>
  <c r="C606"/>
  <c r="G606"/>
  <c r="F211" i="12" l="1"/>
  <c r="G211"/>
  <c r="F264" i="6"/>
  <c r="E264" s="1"/>
  <c r="H264" s="1"/>
  <c r="C265" s="1"/>
  <c r="D607" i="5"/>
  <c r="F607" s="1"/>
  <c r="E607"/>
  <c r="C607"/>
  <c r="B608"/>
  <c r="G607"/>
  <c r="E211" i="12" l="1"/>
  <c r="H211" s="1"/>
  <c r="K211"/>
  <c r="D265" i="6"/>
  <c r="G265" s="1"/>
  <c r="D608" i="5"/>
  <c r="F608" s="1"/>
  <c r="B609"/>
  <c r="E608"/>
  <c r="C608"/>
  <c r="G608"/>
  <c r="D212" i="12" l="1"/>
  <c r="L211"/>
  <c r="F265" i="6"/>
  <c r="E265" s="1"/>
  <c r="H265" s="1"/>
  <c r="C266" s="1"/>
  <c r="B610" i="5"/>
  <c r="C609"/>
  <c r="D609"/>
  <c r="F609" s="1"/>
  <c r="E609"/>
  <c r="G609"/>
  <c r="F212" i="12" l="1"/>
  <c r="G212"/>
  <c r="D266" i="6"/>
  <c r="D610" i="5"/>
  <c r="F610" s="1"/>
  <c r="B611"/>
  <c r="E610"/>
  <c r="C610"/>
  <c r="G610"/>
  <c r="E212" i="12" l="1"/>
  <c r="H212" s="1"/>
  <c r="K212"/>
  <c r="D611" i="5"/>
  <c r="F611" s="1"/>
  <c r="E611"/>
  <c r="C611"/>
  <c r="B612"/>
  <c r="G611"/>
  <c r="F266" i="6"/>
  <c r="G266"/>
  <c r="D213" i="12" l="1"/>
  <c r="L212"/>
  <c r="E266" i="6"/>
  <c r="H266" s="1"/>
  <c r="C267" s="1"/>
  <c r="D612" i="5"/>
  <c r="F612" s="1"/>
  <c r="B613"/>
  <c r="E612"/>
  <c r="C612"/>
  <c r="G612"/>
  <c r="F213" i="12" l="1"/>
  <c r="G213"/>
  <c r="D267" i="6"/>
  <c r="F267" s="1"/>
  <c r="B614" i="5"/>
  <c r="C613"/>
  <c r="D613"/>
  <c r="F613" s="1"/>
  <c r="E613"/>
  <c r="G613"/>
  <c r="E213" i="12" l="1"/>
  <c r="H213" s="1"/>
  <c r="K213"/>
  <c r="G267" i="6"/>
  <c r="E267" s="1"/>
  <c r="H267" s="1"/>
  <c r="C268" s="1"/>
  <c r="D614" i="5"/>
  <c r="F614" s="1"/>
  <c r="B615"/>
  <c r="E614"/>
  <c r="C614"/>
  <c r="G614"/>
  <c r="D214" i="12" l="1"/>
  <c r="L213"/>
  <c r="D268" i="6"/>
  <c r="F268" s="1"/>
  <c r="D615" i="5"/>
  <c r="F615" s="1"/>
  <c r="E615"/>
  <c r="C615"/>
  <c r="B616"/>
  <c r="G615"/>
  <c r="F214" i="12" l="1"/>
  <c r="G214"/>
  <c r="G268" i="6"/>
  <c r="E268" s="1"/>
  <c r="H268" s="1"/>
  <c r="D616" i="5"/>
  <c r="F616" s="1"/>
  <c r="B617"/>
  <c r="E616"/>
  <c r="C616"/>
  <c r="G616"/>
  <c r="E214" i="12" l="1"/>
  <c r="H214" s="1"/>
  <c r="K214"/>
  <c r="C269" i="6"/>
  <c r="D269"/>
  <c r="F269" s="1"/>
  <c r="B618" i="5"/>
  <c r="C617"/>
  <c r="D617"/>
  <c r="F617" s="1"/>
  <c r="E617"/>
  <c r="G617"/>
  <c r="D215" i="12" l="1"/>
  <c r="L214"/>
  <c r="G269" i="6"/>
  <c r="E269" s="1"/>
  <c r="H269" s="1"/>
  <c r="C270" s="1"/>
  <c r="D618" i="5"/>
  <c r="F618" s="1"/>
  <c r="B619"/>
  <c r="E618"/>
  <c r="C618"/>
  <c r="G618"/>
  <c r="F215" i="12" l="1"/>
  <c r="G215"/>
  <c r="D270" i="6"/>
  <c r="F270" s="1"/>
  <c r="D619" i="5"/>
  <c r="F619" s="1"/>
  <c r="E619"/>
  <c r="C619"/>
  <c r="B620"/>
  <c r="G619"/>
  <c r="G270" i="6"/>
  <c r="E215" i="12" l="1"/>
  <c r="H215" s="1"/>
  <c r="K215"/>
  <c r="E270" i="6"/>
  <c r="H270" s="1"/>
  <c r="C271" s="1"/>
  <c r="D620" i="5"/>
  <c r="F620" s="1"/>
  <c r="B621"/>
  <c r="E620"/>
  <c r="C620"/>
  <c r="G620"/>
  <c r="D216" i="12" l="1"/>
  <c r="L215"/>
  <c r="D271" i="6"/>
  <c r="F271" s="1"/>
  <c r="G271"/>
  <c r="B622" i="5"/>
  <c r="C621"/>
  <c r="D621"/>
  <c r="F621" s="1"/>
  <c r="E621"/>
  <c r="G621"/>
  <c r="F216" i="12" l="1"/>
  <c r="G216"/>
  <c r="D622" i="5"/>
  <c r="F622" s="1"/>
  <c r="B623"/>
  <c r="E622"/>
  <c r="C622"/>
  <c r="G622"/>
  <c r="E271" i="6"/>
  <c r="H271" s="1"/>
  <c r="C272" s="1"/>
  <c r="E216" i="12" l="1"/>
  <c r="H216" s="1"/>
  <c r="K216"/>
  <c r="D272" i="6"/>
  <c r="D623" i="5"/>
  <c r="F623" s="1"/>
  <c r="E623"/>
  <c r="C623"/>
  <c r="B624"/>
  <c r="G623"/>
  <c r="D217" i="12" l="1"/>
  <c r="L216"/>
  <c r="D624" i="5"/>
  <c r="F624" s="1"/>
  <c r="B625"/>
  <c r="E624"/>
  <c r="C624"/>
  <c r="G624"/>
  <c r="G272" i="6"/>
  <c r="F272"/>
  <c r="F217" i="12" l="1"/>
  <c r="G217"/>
  <c r="E272" i="6"/>
  <c r="H272" s="1"/>
  <c r="C273" s="1"/>
  <c r="B626" i="5"/>
  <c r="C625"/>
  <c r="D625"/>
  <c r="F625" s="1"/>
  <c r="E625"/>
  <c r="G625"/>
  <c r="E217" i="12" l="1"/>
  <c r="H217" s="1"/>
  <c r="K217"/>
  <c r="D273" i="6"/>
  <c r="F273" s="1"/>
  <c r="D626" i="5"/>
  <c r="F626" s="1"/>
  <c r="B627"/>
  <c r="E626"/>
  <c r="C626"/>
  <c r="G626"/>
  <c r="D218" i="12" l="1"/>
  <c r="L217"/>
  <c r="G273" i="6"/>
  <c r="E273" s="1"/>
  <c r="H273" s="1"/>
  <c r="D627" i="5"/>
  <c r="F627" s="1"/>
  <c r="E627"/>
  <c r="C627"/>
  <c r="B628"/>
  <c r="G627"/>
  <c r="F218" i="12" l="1"/>
  <c r="G218"/>
  <c r="C274" i="6"/>
  <c r="D274"/>
  <c r="F274" s="1"/>
  <c r="D628" i="5"/>
  <c r="F628" s="1"/>
  <c r="B629"/>
  <c r="E628"/>
  <c r="C628"/>
  <c r="G628"/>
  <c r="E218" i="12" l="1"/>
  <c r="H218" s="1"/>
  <c r="K218"/>
  <c r="G274" i="6"/>
  <c r="E274" s="1"/>
  <c r="H274" s="1"/>
  <c r="C275" s="1"/>
  <c r="B630" i="5"/>
  <c r="C629"/>
  <c r="D629"/>
  <c r="F629" s="1"/>
  <c r="E629"/>
  <c r="G629"/>
  <c r="D219" i="12" l="1"/>
  <c r="L218"/>
  <c r="D275" i="6"/>
  <c r="G275" s="1"/>
  <c r="D630" i="5"/>
  <c r="F630" s="1"/>
  <c r="B631"/>
  <c r="E630"/>
  <c r="C630"/>
  <c r="G630"/>
  <c r="F219" i="12" l="1"/>
  <c r="G219"/>
  <c r="F275" i="6"/>
  <c r="E275" s="1"/>
  <c r="H275" s="1"/>
  <c r="D631" i="5"/>
  <c r="F631" s="1"/>
  <c r="E631"/>
  <c r="C631"/>
  <c r="B632"/>
  <c r="G631"/>
  <c r="E219" i="12" l="1"/>
  <c r="H219" s="1"/>
  <c r="K219"/>
  <c r="C276" i="6"/>
  <c r="D276"/>
  <c r="G276" s="1"/>
  <c r="D632" i="5"/>
  <c r="F632" s="1"/>
  <c r="B633"/>
  <c r="E632"/>
  <c r="C632"/>
  <c r="G632"/>
  <c r="D220" i="12" l="1"/>
  <c r="L219"/>
  <c r="F276" i="6"/>
  <c r="B634" i="5"/>
  <c r="C633"/>
  <c r="D633"/>
  <c r="F633" s="1"/>
  <c r="E633"/>
  <c r="G633"/>
  <c r="E276" i="6"/>
  <c r="H276" s="1"/>
  <c r="C277" s="1"/>
  <c r="F220" i="12" l="1"/>
  <c r="G220"/>
  <c r="D277" i="6"/>
  <c r="D634" i="5"/>
  <c r="F634" s="1"/>
  <c r="B635"/>
  <c r="E634"/>
  <c r="C634"/>
  <c r="G634"/>
  <c r="E220" i="12" l="1"/>
  <c r="H220" s="1"/>
  <c r="K220"/>
  <c r="F277" i="6"/>
  <c r="G277"/>
  <c r="D635" i="5"/>
  <c r="F635" s="1"/>
  <c r="E635"/>
  <c r="C635"/>
  <c r="B636"/>
  <c r="G635"/>
  <c r="D221" i="12" l="1"/>
  <c r="L220"/>
  <c r="D636" i="5"/>
  <c r="F636" s="1"/>
  <c r="B637"/>
  <c r="E636"/>
  <c r="C636"/>
  <c r="G636"/>
  <c r="E277" i="6"/>
  <c r="H277" s="1"/>
  <c r="C278" s="1"/>
  <c r="F221" i="12" l="1"/>
  <c r="G221"/>
  <c r="D278" i="6"/>
  <c r="B638" i="5"/>
  <c r="C637"/>
  <c r="D637"/>
  <c r="F637" s="1"/>
  <c r="E637"/>
  <c r="G637"/>
  <c r="E221" i="12" l="1"/>
  <c r="H221" s="1"/>
  <c r="K221"/>
  <c r="D638" i="5"/>
  <c r="F638" s="1"/>
  <c r="B639"/>
  <c r="E638"/>
  <c r="C638"/>
  <c r="G638"/>
  <c r="F278" i="6"/>
  <c r="G278"/>
  <c r="D222" i="12" l="1"/>
  <c r="L221"/>
  <c r="E278" i="6"/>
  <c r="H278" s="1"/>
  <c r="D639" i="5"/>
  <c r="F639" s="1"/>
  <c r="E639"/>
  <c r="C639"/>
  <c r="B640"/>
  <c r="G639"/>
  <c r="F222" i="12" l="1"/>
  <c r="G222"/>
  <c r="D279" i="6"/>
  <c r="F279" s="1"/>
  <c r="C279"/>
  <c r="D640" i="5"/>
  <c r="F640" s="1"/>
  <c r="B641"/>
  <c r="E640"/>
  <c r="C640"/>
  <c r="G640"/>
  <c r="E222" i="12" l="1"/>
  <c r="H222" s="1"/>
  <c r="K222"/>
  <c r="G279" i="6"/>
  <c r="E279" s="1"/>
  <c r="H279" s="1"/>
  <c r="C280" s="1"/>
  <c r="B642" i="5"/>
  <c r="C641"/>
  <c r="D641"/>
  <c r="F641" s="1"/>
  <c r="E641"/>
  <c r="G641"/>
  <c r="D223" i="12" l="1"/>
  <c r="L222"/>
  <c r="D280" i="6"/>
  <c r="F280" s="1"/>
  <c r="D642" i="5"/>
  <c r="F642" s="1"/>
  <c r="B643"/>
  <c r="E642"/>
  <c r="C642"/>
  <c r="G642"/>
  <c r="F223" i="12" l="1"/>
  <c r="G223"/>
  <c r="G280" i="6"/>
  <c r="E280" s="1"/>
  <c r="H280" s="1"/>
  <c r="C281" s="1"/>
  <c r="D643" i="5"/>
  <c r="F643" s="1"/>
  <c r="E643"/>
  <c r="C643"/>
  <c r="B644"/>
  <c r="G643"/>
  <c r="E223" i="12" l="1"/>
  <c r="H223" s="1"/>
  <c r="K223"/>
  <c r="D281" i="6"/>
  <c r="D644" i="5"/>
  <c r="F644" s="1"/>
  <c r="B645"/>
  <c r="E644"/>
  <c r="C644"/>
  <c r="G644"/>
  <c r="D224" i="12" l="1"/>
  <c r="L223"/>
  <c r="B646" i="5"/>
  <c r="C645"/>
  <c r="D645"/>
  <c r="F645" s="1"/>
  <c r="E645"/>
  <c r="G645"/>
  <c r="F281" i="6"/>
  <c r="G281"/>
  <c r="F224" i="12" l="1"/>
  <c r="G224"/>
  <c r="E281" i="6"/>
  <c r="H281" s="1"/>
  <c r="C282" s="1"/>
  <c r="D282"/>
  <c r="D646" i="5"/>
  <c r="F646" s="1"/>
  <c r="B647"/>
  <c r="E646"/>
  <c r="C646"/>
  <c r="G646"/>
  <c r="E224" i="12" l="1"/>
  <c r="H224" s="1"/>
  <c r="K224"/>
  <c r="D647" i="5"/>
  <c r="F647" s="1"/>
  <c r="E647"/>
  <c r="C647"/>
  <c r="B648"/>
  <c r="G647"/>
  <c r="G282" i="6"/>
  <c r="F282"/>
  <c r="D225" i="12" l="1"/>
  <c r="L224"/>
  <c r="E282" i="6"/>
  <c r="H282" s="1"/>
  <c r="C283" s="1"/>
  <c r="D283"/>
  <c r="D648" i="5"/>
  <c r="F648" s="1"/>
  <c r="B649"/>
  <c r="E648"/>
  <c r="C648"/>
  <c r="G648"/>
  <c r="F225" i="12" l="1"/>
  <c r="G225"/>
  <c r="B650" i="5"/>
  <c r="C649"/>
  <c r="D649"/>
  <c r="F649" s="1"/>
  <c r="E649"/>
  <c r="G649"/>
  <c r="F283" i="6"/>
  <c r="G283"/>
  <c r="E225" i="12" l="1"/>
  <c r="H225" s="1"/>
  <c r="K225"/>
  <c r="D650" i="5"/>
  <c r="F650" s="1"/>
  <c r="B651"/>
  <c r="E650"/>
  <c r="C650"/>
  <c r="G650"/>
  <c r="E283" i="6"/>
  <c r="H283" s="1"/>
  <c r="C284" s="1"/>
  <c r="D226" i="12" l="1"/>
  <c r="L225"/>
  <c r="D284" i="6"/>
  <c r="D651" i="5"/>
  <c r="F651" s="1"/>
  <c r="E651"/>
  <c r="C651"/>
  <c r="B652"/>
  <c r="G651"/>
  <c r="F226" i="12" l="1"/>
  <c r="G226"/>
  <c r="D652" i="5"/>
  <c r="F652" s="1"/>
  <c r="B653"/>
  <c r="E652"/>
  <c r="C652"/>
  <c r="G652"/>
  <c r="F284" i="6"/>
  <c r="G284"/>
  <c r="E226" i="12" l="1"/>
  <c r="H226" s="1"/>
  <c r="K226"/>
  <c r="B654" i="5"/>
  <c r="C653"/>
  <c r="D653"/>
  <c r="F653" s="1"/>
  <c r="E653"/>
  <c r="G653"/>
  <c r="E284" i="6"/>
  <c r="H284" s="1"/>
  <c r="C285" s="1"/>
  <c r="D227" i="12" l="1"/>
  <c r="L226"/>
  <c r="D285" i="6"/>
  <c r="D654" i="5"/>
  <c r="F654" s="1"/>
  <c r="B655"/>
  <c r="E654"/>
  <c r="C654"/>
  <c r="G654"/>
  <c r="F227" i="12" l="1"/>
  <c r="G227"/>
  <c r="D655" i="5"/>
  <c r="F655" s="1"/>
  <c r="E655"/>
  <c r="C655"/>
  <c r="B656"/>
  <c r="G655"/>
  <c r="F285" i="6"/>
  <c r="G285"/>
  <c r="E227" i="12" l="1"/>
  <c r="H227" s="1"/>
  <c r="K227"/>
  <c r="E285" i="6"/>
  <c r="H285" s="1"/>
  <c r="C286" s="1"/>
  <c r="D656" i="5"/>
  <c r="F656" s="1"/>
  <c r="B657"/>
  <c r="E656"/>
  <c r="C656"/>
  <c r="G656"/>
  <c r="D228" i="12" l="1"/>
  <c r="L227"/>
  <c r="D286" i="6"/>
  <c r="G286" s="1"/>
  <c r="B658" i="5"/>
  <c r="C657"/>
  <c r="D657"/>
  <c r="F657" s="1"/>
  <c r="E657"/>
  <c r="G657"/>
  <c r="F228" i="12" l="1"/>
  <c r="G228"/>
  <c r="F286" i="6"/>
  <c r="E286" s="1"/>
  <c r="H286" s="1"/>
  <c r="D658" i="5"/>
  <c r="F658" s="1"/>
  <c r="B659"/>
  <c r="E658"/>
  <c r="C658"/>
  <c r="G658"/>
  <c r="E228" i="12" l="1"/>
  <c r="H228" s="1"/>
  <c r="K228"/>
  <c r="C287" i="6"/>
  <c r="D287"/>
  <c r="G287" s="1"/>
  <c r="D659" i="5"/>
  <c r="F659" s="1"/>
  <c r="E659"/>
  <c r="C659"/>
  <c r="B660"/>
  <c r="G659"/>
  <c r="D229" i="12" l="1"/>
  <c r="L228"/>
  <c r="F287" i="6"/>
  <c r="E287"/>
  <c r="H287" s="1"/>
  <c r="C288" s="1"/>
  <c r="D660" i="5"/>
  <c r="F660" s="1"/>
  <c r="B661"/>
  <c r="E660"/>
  <c r="C660"/>
  <c r="G660"/>
  <c r="F229" i="12" l="1"/>
  <c r="G229"/>
  <c r="D288" i="6"/>
  <c r="G288" s="1"/>
  <c r="B662" i="5"/>
  <c r="C661"/>
  <c r="D661"/>
  <c r="F661" s="1"/>
  <c r="E661"/>
  <c r="G661"/>
  <c r="E229" i="12" l="1"/>
  <c r="H229" s="1"/>
  <c r="K229"/>
  <c r="F288" i="6"/>
  <c r="D662" i="5"/>
  <c r="F662" s="1"/>
  <c r="B663"/>
  <c r="E662"/>
  <c r="C662"/>
  <c r="G662"/>
  <c r="E288" i="6"/>
  <c r="H288" s="1"/>
  <c r="C289" s="1"/>
  <c r="D230" i="12" l="1"/>
  <c r="L229"/>
  <c r="D289" i="6"/>
  <c r="D663" i="5"/>
  <c r="F663" s="1"/>
  <c r="E663"/>
  <c r="C663"/>
  <c r="B664"/>
  <c r="G663"/>
  <c r="F230" i="12" l="1"/>
  <c r="G230"/>
  <c r="D664" i="5"/>
  <c r="F664" s="1"/>
  <c r="B665"/>
  <c r="E664"/>
  <c r="C664"/>
  <c r="G664"/>
  <c r="F289" i="6"/>
  <c r="G289"/>
  <c r="E230" i="12" l="1"/>
  <c r="H230" s="1"/>
  <c r="K230"/>
  <c r="B666" i="5"/>
  <c r="C665"/>
  <c r="D665"/>
  <c r="F665" s="1"/>
  <c r="E665"/>
  <c r="G665"/>
  <c r="E289" i="6"/>
  <c r="H289" s="1"/>
  <c r="C290" s="1"/>
  <c r="D231" i="12" l="1"/>
  <c r="L230"/>
  <c r="D290" i="6"/>
  <c r="D666" i="5"/>
  <c r="F666" s="1"/>
  <c r="B667"/>
  <c r="E666"/>
  <c r="C666"/>
  <c r="G666"/>
  <c r="F231" i="12" l="1"/>
  <c r="G231"/>
  <c r="D667" i="5"/>
  <c r="F667" s="1"/>
  <c r="E667"/>
  <c r="C667"/>
  <c r="B668"/>
  <c r="G667"/>
  <c r="G290" i="6"/>
  <c r="F290"/>
  <c r="E231" i="12" l="1"/>
  <c r="H231" s="1"/>
  <c r="K231"/>
  <c r="E290" i="6"/>
  <c r="H290" s="1"/>
  <c r="C291" s="1"/>
  <c r="D668" i="5"/>
  <c r="F668" s="1"/>
  <c r="B669"/>
  <c r="E668"/>
  <c r="C668"/>
  <c r="G668"/>
  <c r="D232" i="12" l="1"/>
  <c r="L231"/>
  <c r="D291" i="6"/>
  <c r="G291" s="1"/>
  <c r="B670" i="5"/>
  <c r="C669"/>
  <c r="D669"/>
  <c r="F669" s="1"/>
  <c r="E669"/>
  <c r="G669"/>
  <c r="F232" i="12" l="1"/>
  <c r="G232"/>
  <c r="F291" i="6"/>
  <c r="E291" s="1"/>
  <c r="H291" s="1"/>
  <c r="C292" s="1"/>
  <c r="D670" i="5"/>
  <c r="F670" s="1"/>
  <c r="B671"/>
  <c r="E670"/>
  <c r="C670"/>
  <c r="G670"/>
  <c r="E232" i="12" l="1"/>
  <c r="H232" s="1"/>
  <c r="K232"/>
  <c r="D292" i="6"/>
  <c r="G292" s="1"/>
  <c r="D671" i="5"/>
  <c r="F671" s="1"/>
  <c r="E671"/>
  <c r="C671"/>
  <c r="B672"/>
  <c r="G671"/>
  <c r="F292" i="6"/>
  <c r="D233" i="12" l="1"/>
  <c r="L232"/>
  <c r="D672" i="5"/>
  <c r="F672" s="1"/>
  <c r="B673"/>
  <c r="E672"/>
  <c r="C672"/>
  <c r="G672"/>
  <c r="E292" i="6"/>
  <c r="H292" s="1"/>
  <c r="C293" s="1"/>
  <c r="F233" i="12" l="1"/>
  <c r="G233"/>
  <c r="D293" i="6"/>
  <c r="B674" i="5"/>
  <c r="C673"/>
  <c r="D673"/>
  <c r="F673" s="1"/>
  <c r="E673"/>
  <c r="G673"/>
  <c r="E233" i="12" l="1"/>
  <c r="H233" s="1"/>
  <c r="K233"/>
  <c r="F293" i="6"/>
  <c r="G293"/>
  <c r="D674" i="5"/>
  <c r="F674" s="1"/>
  <c r="B675"/>
  <c r="E674"/>
  <c r="C674"/>
  <c r="G674"/>
  <c r="D234" i="12" l="1"/>
  <c r="L233"/>
  <c r="E293" i="6"/>
  <c r="H293" s="1"/>
  <c r="C294" s="1"/>
  <c r="D675" i="5"/>
  <c r="F675" s="1"/>
  <c r="E675"/>
  <c r="C675"/>
  <c r="B676"/>
  <c r="G675"/>
  <c r="F234" i="12" l="1"/>
  <c r="G234"/>
  <c r="D294" i="6"/>
  <c r="G294" s="1"/>
  <c r="D676" i="5"/>
  <c r="F676" s="1"/>
  <c r="B677"/>
  <c r="E676"/>
  <c r="C676"/>
  <c r="G676"/>
  <c r="E234" i="12" l="1"/>
  <c r="H234" s="1"/>
  <c r="K234"/>
  <c r="F294" i="6"/>
  <c r="E294" s="1"/>
  <c r="H294" s="1"/>
  <c r="C295" s="1"/>
  <c r="B678" i="5"/>
  <c r="C677"/>
  <c r="D677"/>
  <c r="F677" s="1"/>
  <c r="E677"/>
  <c r="G677"/>
  <c r="D235" i="12" l="1"/>
  <c r="L234"/>
  <c r="D295" i="6"/>
  <c r="F295" s="1"/>
  <c r="D678" i="5"/>
  <c r="F678" s="1"/>
  <c r="B679"/>
  <c r="E678"/>
  <c r="C678"/>
  <c r="G678"/>
  <c r="G295" i="6"/>
  <c r="F235" i="12" l="1"/>
  <c r="G235"/>
  <c r="D679" i="5"/>
  <c r="F679" s="1"/>
  <c r="E679"/>
  <c r="C679"/>
  <c r="B680"/>
  <c r="G679"/>
  <c r="E295" i="6"/>
  <c r="H295" s="1"/>
  <c r="C296" s="1"/>
  <c r="E235" i="12" l="1"/>
  <c r="H235" s="1"/>
  <c r="K235"/>
  <c r="D296" i="6"/>
  <c r="D680" i="5"/>
  <c r="F680" s="1"/>
  <c r="B681"/>
  <c r="E680"/>
  <c r="C680"/>
  <c r="G680"/>
  <c r="D236" i="12" l="1"/>
  <c r="L235"/>
  <c r="B682" i="5"/>
  <c r="C681"/>
  <c r="D681"/>
  <c r="F681" s="1"/>
  <c r="E681"/>
  <c r="G681"/>
  <c r="G296" i="6"/>
  <c r="F296"/>
  <c r="F236" i="12" l="1"/>
  <c r="G236"/>
  <c r="D682" i="5"/>
  <c r="F682" s="1"/>
  <c r="B683"/>
  <c r="E682"/>
  <c r="C682"/>
  <c r="G682"/>
  <c r="E296" i="6"/>
  <c r="H296" s="1"/>
  <c r="C297" s="1"/>
  <c r="E236" i="12" l="1"/>
  <c r="H236" s="1"/>
  <c r="K236"/>
  <c r="D297" i="6"/>
  <c r="D683" i="5"/>
  <c r="F683" s="1"/>
  <c r="E683"/>
  <c r="C683"/>
  <c r="B684"/>
  <c r="G683"/>
  <c r="D237" i="12" l="1"/>
  <c r="L236"/>
  <c r="D684" i="5"/>
  <c r="F684" s="1"/>
  <c r="F6" s="1"/>
  <c r="E684"/>
  <c r="F5" s="1"/>
  <c r="C684"/>
  <c r="G684"/>
  <c r="F297" i="6"/>
  <c r="G297"/>
  <c r="F237" i="12" l="1"/>
  <c r="G237"/>
  <c r="E297" i="6"/>
  <c r="H297" s="1"/>
  <c r="C298" s="1"/>
  <c r="E237" i="12" l="1"/>
  <c r="H237" s="1"/>
  <c r="K237"/>
  <c r="D298" i="6"/>
  <c r="F298" s="1"/>
  <c r="D238" i="12" l="1"/>
  <c r="L237"/>
  <c r="G298" i="6"/>
  <c r="E298" s="1"/>
  <c r="H298" s="1"/>
  <c r="C299" s="1"/>
  <c r="F238" i="12" l="1"/>
  <c r="G238"/>
  <c r="D299" i="6"/>
  <c r="F299" s="1"/>
  <c r="E238" i="12" l="1"/>
  <c r="H238" s="1"/>
  <c r="K238"/>
  <c r="G299" i="6"/>
  <c r="E299" s="1"/>
  <c r="H299" s="1"/>
  <c r="C300" s="1"/>
  <c r="D239" i="12" l="1"/>
  <c r="L238"/>
  <c r="D300" i="6"/>
  <c r="G300" s="1"/>
  <c r="F239" i="12" l="1"/>
  <c r="G239"/>
  <c r="F300" i="6"/>
  <c r="E300" s="1"/>
  <c r="H300" s="1"/>
  <c r="C301" s="1"/>
  <c r="E239" i="12" l="1"/>
  <c r="H239" s="1"/>
  <c r="K239"/>
  <c r="D301" i="6"/>
  <c r="D240" i="12" l="1"/>
  <c r="L239"/>
  <c r="F301" i="6"/>
  <c r="G301"/>
  <c r="F240" i="12" l="1"/>
  <c r="G240"/>
  <c r="E301" i="6"/>
  <c r="H301" s="1"/>
  <c r="C302" s="1"/>
  <c r="E240" i="12" l="1"/>
  <c r="H240" s="1"/>
  <c r="K240"/>
  <c r="D302" i="6"/>
  <c r="F302" s="1"/>
  <c r="D241" i="12" l="1"/>
  <c r="L240"/>
  <c r="G302" i="6"/>
  <c r="E302" s="1"/>
  <c r="H302" s="1"/>
  <c r="C303" s="1"/>
  <c r="F241" i="12" l="1"/>
  <c r="G241"/>
  <c r="D303" i="6"/>
  <c r="F303" s="1"/>
  <c r="E241" i="12" l="1"/>
  <c r="H241" s="1"/>
  <c r="K241"/>
  <c r="G303" i="6"/>
  <c r="E303" s="1"/>
  <c r="H303" s="1"/>
  <c r="C304" s="1"/>
  <c r="D242" i="12" l="1"/>
  <c r="L241"/>
  <c r="D304" i="6"/>
  <c r="F242" i="12" l="1"/>
  <c r="G242"/>
  <c r="G304" i="6"/>
  <c r="F304"/>
  <c r="E242" i="12" l="1"/>
  <c r="H242" s="1"/>
  <c r="K242"/>
  <c r="E304" i="6"/>
  <c r="H304" s="1"/>
  <c r="C305" s="1"/>
  <c r="D243" i="12" l="1"/>
  <c r="L242"/>
  <c r="D305" i="6"/>
  <c r="F243" i="12" l="1"/>
  <c r="G243"/>
  <c r="F305" i="6"/>
  <c r="G305"/>
  <c r="E243" i="12" l="1"/>
  <c r="H243" s="1"/>
  <c r="K243"/>
  <c r="E305" i="6"/>
  <c r="H305" s="1"/>
  <c r="C306" s="1"/>
  <c r="D244" i="12" l="1"/>
  <c r="L243"/>
  <c r="D306" i="6"/>
  <c r="F244" i="12" l="1"/>
  <c r="G244"/>
  <c r="F306" i="6"/>
  <c r="G306"/>
  <c r="E306" s="1"/>
  <c r="H306" s="1"/>
  <c r="C307" s="1"/>
  <c r="E244" i="12" l="1"/>
  <c r="H244" s="1"/>
  <c r="K244"/>
  <c r="D307" i="6"/>
  <c r="D245" i="12" l="1"/>
  <c r="L244"/>
  <c r="F307" i="6"/>
  <c r="G307"/>
  <c r="F245" i="12" l="1"/>
  <c r="G245"/>
  <c r="E307" i="6"/>
  <c r="H307" s="1"/>
  <c r="C308" s="1"/>
  <c r="E245" i="12" l="1"/>
  <c r="H245" s="1"/>
  <c r="K245"/>
  <c r="D308" i="6"/>
  <c r="G308"/>
  <c r="F308"/>
  <c r="D246" i="12" l="1"/>
  <c r="L245"/>
  <c r="E308" i="6"/>
  <c r="H308" s="1"/>
  <c r="C309" s="1"/>
  <c r="F246" i="12" l="1"/>
  <c r="G246"/>
  <c r="D309" i="6"/>
  <c r="E246" i="12" l="1"/>
  <c r="H246" s="1"/>
  <c r="K246"/>
  <c r="F309" i="6"/>
  <c r="G309"/>
  <c r="D247" i="12" l="1"/>
  <c r="L246"/>
  <c r="E309" i="6"/>
  <c r="H309" s="1"/>
  <c r="C310" s="1"/>
  <c r="D310"/>
  <c r="F247" i="12" l="1"/>
  <c r="G247"/>
  <c r="G310" i="6"/>
  <c r="F310"/>
  <c r="E247" i="12" l="1"/>
  <c r="H247" s="1"/>
  <c r="K247"/>
  <c r="E310" i="6"/>
  <c r="H310" s="1"/>
  <c r="C311" s="1"/>
  <c r="D248" i="12" l="1"/>
  <c r="L247"/>
  <c r="D311" i="6"/>
  <c r="F248" i="12" l="1"/>
  <c r="G248"/>
  <c r="F311" i="6"/>
  <c r="G311"/>
  <c r="E248" i="12" l="1"/>
  <c r="H248" s="1"/>
  <c r="K248"/>
  <c r="E311" i="6"/>
  <c r="H311" s="1"/>
  <c r="C312" s="1"/>
  <c r="D249" i="12" l="1"/>
  <c r="L248"/>
  <c r="D312" i="6"/>
  <c r="F312" s="1"/>
  <c r="F249" i="12" l="1"/>
  <c r="G249"/>
  <c r="G312" i="6"/>
  <c r="E312" s="1"/>
  <c r="H312" s="1"/>
  <c r="C313" s="1"/>
  <c r="E249" i="12" l="1"/>
  <c r="H249" s="1"/>
  <c r="K249"/>
  <c r="D313" i="6"/>
  <c r="F313" s="1"/>
  <c r="D250" i="12" l="1"/>
  <c r="L249"/>
  <c r="G313" i="6"/>
  <c r="E313" s="1"/>
  <c r="H313" s="1"/>
  <c r="C314" s="1"/>
  <c r="F250" i="12" l="1"/>
  <c r="G250"/>
  <c r="D314" i="6"/>
  <c r="E250" i="12" l="1"/>
  <c r="H250" s="1"/>
  <c r="K250"/>
  <c r="F314" i="6"/>
  <c r="G314"/>
  <c r="E314" s="1"/>
  <c r="H314" s="1"/>
  <c r="C315" s="1"/>
  <c r="D251" i="12" l="1"/>
  <c r="L250"/>
  <c r="D315" i="6"/>
  <c r="F251" i="12" l="1"/>
  <c r="G251"/>
  <c r="F315" i="6"/>
  <c r="G315"/>
  <c r="E251" i="12" l="1"/>
  <c r="H251" s="1"/>
  <c r="K251"/>
  <c r="E315" i="6"/>
  <c r="H315" s="1"/>
  <c r="C316" s="1"/>
  <c r="D252" i="12" l="1"/>
  <c r="L251"/>
  <c r="D316" i="6"/>
  <c r="G316" s="1"/>
  <c r="F252" i="12" l="1"/>
  <c r="G252"/>
  <c r="F316" i="6"/>
  <c r="E316" s="1"/>
  <c r="H316" s="1"/>
  <c r="C317" s="1"/>
  <c r="E252" i="12" l="1"/>
  <c r="H252" s="1"/>
  <c r="K252"/>
  <c r="D317" i="6"/>
  <c r="D253" i="12" l="1"/>
  <c r="L252"/>
  <c r="F317" i="6"/>
  <c r="G317"/>
  <c r="F253" i="12" l="1"/>
  <c r="G253"/>
  <c r="E317" i="6"/>
  <c r="H317" s="1"/>
  <c r="C318" s="1"/>
  <c r="E253" i="12" l="1"/>
  <c r="H253" s="1"/>
  <c r="K253"/>
  <c r="D318" i="6"/>
  <c r="D254" i="12" l="1"/>
  <c r="L253"/>
  <c r="G318" i="6"/>
  <c r="F318"/>
  <c r="F254" i="12" l="1"/>
  <c r="G254"/>
  <c r="E318" i="6"/>
  <c r="H318" s="1"/>
  <c r="C319" s="1"/>
  <c r="E254" i="12" l="1"/>
  <c r="H254" s="1"/>
  <c r="K254"/>
  <c r="D319" i="6"/>
  <c r="D255" i="12" l="1"/>
  <c r="L254"/>
  <c r="F319" i="6"/>
  <c r="G319"/>
  <c r="E319" s="1"/>
  <c r="H319" s="1"/>
  <c r="C320" s="1"/>
  <c r="F255" i="12" l="1"/>
  <c r="G255"/>
  <c r="D320" i="6"/>
  <c r="E255" i="12" l="1"/>
  <c r="H255" s="1"/>
  <c r="K255"/>
  <c r="F320" i="6"/>
  <c r="G320"/>
  <c r="E320" s="1"/>
  <c r="H320" s="1"/>
  <c r="C321" s="1"/>
  <c r="D256" i="12" l="1"/>
  <c r="L255"/>
  <c r="D321" i="6"/>
  <c r="F256" i="12" l="1"/>
  <c r="G256"/>
  <c r="F321" i="6"/>
  <c r="G321"/>
  <c r="E256" i="12" l="1"/>
  <c r="H256" s="1"/>
  <c r="K256"/>
  <c r="E321" i="6"/>
  <c r="H321" s="1"/>
  <c r="C322" s="1"/>
  <c r="D257" i="12" l="1"/>
  <c r="L256"/>
  <c r="D322" i="6"/>
  <c r="F257" i="12" l="1"/>
  <c r="G257"/>
  <c r="F322" i="6"/>
  <c r="G322"/>
  <c r="E322" s="1"/>
  <c r="H322" s="1"/>
  <c r="C323" s="1"/>
  <c r="E257" i="12" l="1"/>
  <c r="H257" s="1"/>
  <c r="K257"/>
  <c r="D323" i="6"/>
  <c r="D258" i="12" l="1"/>
  <c r="L257"/>
  <c r="F323" i="6"/>
  <c r="G323"/>
  <c r="F258" i="12" l="1"/>
  <c r="G258"/>
  <c r="E323" i="6"/>
  <c r="H323" s="1"/>
  <c r="C324" s="1"/>
  <c r="E258" i="12" l="1"/>
  <c r="H258" s="1"/>
  <c r="K258"/>
  <c r="D324" i="6"/>
  <c r="D259" i="12" l="1"/>
  <c r="L258"/>
  <c r="G324" i="6"/>
  <c r="F324"/>
  <c r="F259" i="12" l="1"/>
  <c r="G259"/>
  <c r="E324" i="6"/>
  <c r="H324" s="1"/>
  <c r="C325" s="1"/>
  <c r="E259" i="12" l="1"/>
  <c r="H259" s="1"/>
  <c r="K259"/>
  <c r="D325" i="6"/>
  <c r="D260" i="12" l="1"/>
  <c r="L259"/>
  <c r="F325" i="6"/>
  <c r="G325"/>
  <c r="F260" i="12" l="1"/>
  <c r="G260"/>
  <c r="E325" i="6"/>
  <c r="H325" s="1"/>
  <c r="C326" s="1"/>
  <c r="E260" i="12" l="1"/>
  <c r="H260" s="1"/>
  <c r="K260"/>
  <c r="D326" i="6"/>
  <c r="D261" i="12" l="1"/>
  <c r="L260"/>
  <c r="F326" i="6"/>
  <c r="G326"/>
  <c r="E326" s="1"/>
  <c r="H326" s="1"/>
  <c r="C327" s="1"/>
  <c r="F261" i="12" l="1"/>
  <c r="G261"/>
  <c r="D327" i="6"/>
  <c r="E261" i="12" l="1"/>
  <c r="H261" s="1"/>
  <c r="K261"/>
  <c r="F327" i="6"/>
  <c r="G327"/>
  <c r="D262" i="12" l="1"/>
  <c r="L261"/>
  <c r="E327" i="6"/>
  <c r="H327" s="1"/>
  <c r="C328" s="1"/>
  <c r="F262" i="12" l="1"/>
  <c r="G262"/>
  <c r="D328" i="6"/>
  <c r="E262" i="12" l="1"/>
  <c r="H262" s="1"/>
  <c r="K262"/>
  <c r="F328" i="6"/>
  <c r="G328"/>
  <c r="E328" s="1"/>
  <c r="H328" s="1"/>
  <c r="C329" s="1"/>
  <c r="D263" i="12" l="1"/>
  <c r="L262"/>
  <c r="D329" i="6"/>
  <c r="F263" i="12" l="1"/>
  <c r="G263"/>
  <c r="F329" i="6"/>
  <c r="G329"/>
  <c r="E263" i="12" l="1"/>
  <c r="H263" s="1"/>
  <c r="K263"/>
  <c r="E329" i="6"/>
  <c r="H329" s="1"/>
  <c r="C330" s="1"/>
  <c r="D264" i="12" l="1"/>
  <c r="L263"/>
  <c r="D330" i="6"/>
  <c r="F264" i="12" l="1"/>
  <c r="G264"/>
  <c r="F330" i="6"/>
  <c r="G330"/>
  <c r="E264" i="12" l="1"/>
  <c r="H264" s="1"/>
  <c r="K264"/>
  <c r="E330" i="6"/>
  <c r="H330" s="1"/>
  <c r="D265" i="12" l="1"/>
  <c r="L264"/>
  <c r="D331" i="6"/>
  <c r="G331" s="1"/>
  <c r="C331"/>
  <c r="F265" i="12" l="1"/>
  <c r="G265"/>
  <c r="F331" i="6"/>
  <c r="E331" s="1"/>
  <c r="H331" s="1"/>
  <c r="C332" s="1"/>
  <c r="E265" i="12" l="1"/>
  <c r="H265" s="1"/>
  <c r="K265"/>
  <c r="D332" i="6"/>
  <c r="D266" i="12" l="1"/>
  <c r="L265"/>
  <c r="F332" i="6"/>
  <c r="G332"/>
  <c r="E332" s="1"/>
  <c r="H332" s="1"/>
  <c r="C333" s="1"/>
  <c r="F266" i="12" l="1"/>
  <c r="G266"/>
  <c r="D333" i="6"/>
  <c r="E266" i="12" l="1"/>
  <c r="H266" s="1"/>
  <c r="K266"/>
  <c r="F333" i="6"/>
  <c r="G333"/>
  <c r="D267" i="12" l="1"/>
  <c r="L266"/>
  <c r="E333" i="6"/>
  <c r="H333" s="1"/>
  <c r="C334" s="1"/>
  <c r="F267" i="12" l="1"/>
  <c r="G267"/>
  <c r="D334" i="6"/>
  <c r="E267" i="12" l="1"/>
  <c r="H267" s="1"/>
  <c r="K267"/>
  <c r="F334" i="6"/>
  <c r="G334"/>
  <c r="E334" s="1"/>
  <c r="H334" s="1"/>
  <c r="C335" s="1"/>
  <c r="D268" i="12" l="1"/>
  <c r="L267"/>
  <c r="D335" i="6"/>
  <c r="F268" i="12" l="1"/>
  <c r="G268"/>
  <c r="F335" i="6"/>
  <c r="G335"/>
  <c r="E268" i="12" l="1"/>
  <c r="H268" s="1"/>
  <c r="K268"/>
  <c r="E335" i="6"/>
  <c r="H335" s="1"/>
  <c r="C336" s="1"/>
  <c r="D269" i="12" l="1"/>
  <c r="L268"/>
  <c r="D336" i="6"/>
  <c r="F269" i="12" l="1"/>
  <c r="G269"/>
  <c r="G336" i="6"/>
  <c r="F336"/>
  <c r="E269" i="12" l="1"/>
  <c r="H269" s="1"/>
  <c r="K269"/>
  <c r="E336" i="6"/>
  <c r="H336" s="1"/>
  <c r="C337" s="1"/>
  <c r="D270" i="12" l="1"/>
  <c r="L269"/>
  <c r="D337" i="6"/>
  <c r="F270" i="12" l="1"/>
  <c r="G270"/>
  <c r="F337" i="6"/>
  <c r="G337"/>
  <c r="E270" i="12" l="1"/>
  <c r="H270" s="1"/>
  <c r="K270"/>
  <c r="E337" i="6"/>
  <c r="H337" s="1"/>
  <c r="C338" s="1"/>
  <c r="D271" i="12" l="1"/>
  <c r="L270"/>
  <c r="D338" i="6"/>
  <c r="F271" i="12" l="1"/>
  <c r="G271"/>
  <c r="F338" i="6"/>
  <c r="G338"/>
  <c r="E338" s="1"/>
  <c r="H338" s="1"/>
  <c r="C339" s="1"/>
  <c r="E271" i="12" l="1"/>
  <c r="H271" s="1"/>
  <c r="K271"/>
  <c r="D339" i="6"/>
  <c r="D272" i="12" l="1"/>
  <c r="L271"/>
  <c r="F339" i="6"/>
  <c r="G339"/>
  <c r="F272" i="12" l="1"/>
  <c r="G272"/>
  <c r="E339" i="6"/>
  <c r="H339" s="1"/>
  <c r="C340" s="1"/>
  <c r="E272" i="12" l="1"/>
  <c r="H272" s="1"/>
  <c r="K272"/>
  <c r="D340" i="6"/>
  <c r="D273" i="12" l="1"/>
  <c r="L272"/>
  <c r="F340" i="6"/>
  <c r="G340"/>
  <c r="E340" s="1"/>
  <c r="H340" s="1"/>
  <c r="C341" s="1"/>
  <c r="F273" i="12" l="1"/>
  <c r="G273"/>
  <c r="D341" i="6"/>
  <c r="E273" i="12" l="1"/>
  <c r="H273" s="1"/>
  <c r="K273"/>
  <c r="F341" i="6"/>
  <c r="G341"/>
  <c r="D274" i="12" l="1"/>
  <c r="L273"/>
  <c r="E341" i="6"/>
  <c r="H341" s="1"/>
  <c r="C342" s="1"/>
  <c r="F274" i="12" l="1"/>
  <c r="G274"/>
  <c r="D342" i="6"/>
  <c r="E274" i="12" l="1"/>
  <c r="H274" s="1"/>
  <c r="K274"/>
  <c r="F342" i="6"/>
  <c r="G342"/>
  <c r="E342" s="1"/>
  <c r="H342" s="1"/>
  <c r="C343" s="1"/>
  <c r="D275" i="12" l="1"/>
  <c r="L274"/>
  <c r="D343" i="6"/>
  <c r="F275" i="12" l="1"/>
  <c r="G275"/>
  <c r="F343" i="6"/>
  <c r="G343"/>
  <c r="E275" i="12" l="1"/>
  <c r="H275" s="1"/>
  <c r="K275"/>
  <c r="E343" i="6"/>
  <c r="H343" s="1"/>
  <c r="C344" s="1"/>
  <c r="D276" i="12" l="1"/>
  <c r="L275"/>
  <c r="D344" i="6"/>
  <c r="F276" i="12" l="1"/>
  <c r="G276"/>
  <c r="F344" i="6"/>
  <c r="G344"/>
  <c r="E344" s="1"/>
  <c r="H344" s="1"/>
  <c r="C345" s="1"/>
  <c r="E276" i="12" l="1"/>
  <c r="H276" s="1"/>
  <c r="K276"/>
  <c r="D345" i="6"/>
  <c r="D277" i="12" l="1"/>
  <c r="L276"/>
  <c r="F345" i="6"/>
  <c r="G345"/>
  <c r="F277" i="12" l="1"/>
  <c r="G277"/>
  <c r="E345" i="6"/>
  <c r="H345" s="1"/>
  <c r="C346" s="1"/>
  <c r="E277" i="12" l="1"/>
  <c r="H277" s="1"/>
  <c r="K277"/>
  <c r="D346" i="6"/>
  <c r="D278" i="12" l="1"/>
  <c r="L277"/>
  <c r="F346" i="6"/>
  <c r="G346"/>
  <c r="E346" s="1"/>
  <c r="H346" s="1"/>
  <c r="C347" s="1"/>
  <c r="F278" i="12" l="1"/>
  <c r="G278"/>
  <c r="D347" i="6"/>
  <c r="E278" i="12" l="1"/>
  <c r="H278" s="1"/>
  <c r="K278"/>
  <c r="F347" i="6"/>
  <c r="G347"/>
  <c r="E347" s="1"/>
  <c r="H347" s="1"/>
  <c r="C348" s="1"/>
  <c r="D279" i="12" l="1"/>
  <c r="L278"/>
  <c r="D348" i="6"/>
  <c r="F279" i="12" l="1"/>
  <c r="G279"/>
  <c r="G348" i="6"/>
  <c r="F348"/>
  <c r="E279" i="12" l="1"/>
  <c r="H279" s="1"/>
  <c r="K279"/>
  <c r="E348" i="6"/>
  <c r="H348" s="1"/>
  <c r="C349" s="1"/>
  <c r="D280" i="12" l="1"/>
  <c r="L279"/>
  <c r="D349" i="6"/>
  <c r="F280" i="12" l="1"/>
  <c r="G280"/>
  <c r="F349" i="6"/>
  <c r="G349"/>
  <c r="E280" i="12" l="1"/>
  <c r="H280" s="1"/>
  <c r="K280"/>
  <c r="E349" i="6"/>
  <c r="H349" s="1"/>
  <c r="C350" s="1"/>
  <c r="D281" i="12" l="1"/>
  <c r="L280"/>
  <c r="D350" i="6"/>
  <c r="F350" s="1"/>
  <c r="F281" i="12" l="1"/>
  <c r="G281"/>
  <c r="G350" i="6"/>
  <c r="E350" s="1"/>
  <c r="H350" s="1"/>
  <c r="C351" s="1"/>
  <c r="E281" i="12" l="1"/>
  <c r="H281" s="1"/>
  <c r="K281"/>
  <c r="D351" i="6"/>
  <c r="F351" s="1"/>
  <c r="D282" i="12" l="1"/>
  <c r="L281"/>
  <c r="G351" i="6"/>
  <c r="E351" s="1"/>
  <c r="H351" s="1"/>
  <c r="C352" s="1"/>
  <c r="F282" i="12" l="1"/>
  <c r="G282"/>
  <c r="D352" i="6"/>
  <c r="F352" s="1"/>
  <c r="E282" i="12" l="1"/>
  <c r="H282" s="1"/>
  <c r="K282"/>
  <c r="G352" i="6"/>
  <c r="E352" s="1"/>
  <c r="H352" s="1"/>
  <c r="C353" s="1"/>
  <c r="D283" i="12" l="1"/>
  <c r="L282"/>
  <c r="D353" i="6"/>
  <c r="F353" s="1"/>
  <c r="F283" i="12" l="1"/>
  <c r="G283"/>
  <c r="G353" i="6"/>
  <c r="E353" s="1"/>
  <c r="H353" s="1"/>
  <c r="C354" s="1"/>
  <c r="E283" i="12" l="1"/>
  <c r="H283" s="1"/>
  <c r="K283"/>
  <c r="D354" i="6"/>
  <c r="F354" s="1"/>
  <c r="D284" i="12" l="1"/>
  <c r="L283"/>
  <c r="G354" i="6"/>
  <c r="E354" s="1"/>
  <c r="H354" s="1"/>
  <c r="C355" s="1"/>
  <c r="F284" i="12" l="1"/>
  <c r="G284"/>
  <c r="D355" i="6"/>
  <c r="F355" s="1"/>
  <c r="E284" i="12" l="1"/>
  <c r="H284" s="1"/>
  <c r="K284"/>
  <c r="G355" i="6"/>
  <c r="E355" s="1"/>
  <c r="H355" s="1"/>
  <c r="C356" s="1"/>
  <c r="D285" i="12" l="1"/>
  <c r="L284"/>
  <c r="D356" i="6"/>
  <c r="G356" s="1"/>
  <c r="F285" i="12" l="1"/>
  <c r="G285"/>
  <c r="F356" i="6"/>
  <c r="E356" s="1"/>
  <c r="H356" s="1"/>
  <c r="C357" s="1"/>
  <c r="E285" i="12" l="1"/>
  <c r="H285" s="1"/>
  <c r="K285"/>
  <c r="D357" i="6"/>
  <c r="F357" s="1"/>
  <c r="D286" i="12" l="1"/>
  <c r="L285"/>
  <c r="G357" i="6"/>
  <c r="E357" s="1"/>
  <c r="H357" s="1"/>
  <c r="C358" s="1"/>
  <c r="F286" i="12" l="1"/>
  <c r="G286"/>
  <c r="D358" i="6"/>
  <c r="G358" s="1"/>
  <c r="E286" i="12" l="1"/>
  <c r="H286" s="1"/>
  <c r="K286"/>
  <c r="F358" i="6"/>
  <c r="E358" s="1"/>
  <c r="H358" s="1"/>
  <c r="C359" s="1"/>
  <c r="D287" i="12" l="1"/>
  <c r="L286"/>
  <c r="D359" i="6"/>
  <c r="F287" i="12" l="1"/>
  <c r="G287"/>
  <c r="F359" i="6"/>
  <c r="G359"/>
  <c r="E287" i="12" l="1"/>
  <c r="H287" s="1"/>
  <c r="K287"/>
  <c r="E359" i="6"/>
  <c r="H359" s="1"/>
  <c r="D288" i="12" l="1"/>
  <c r="L287"/>
  <c r="D360" i="6"/>
  <c r="G360" s="1"/>
  <c r="C360"/>
  <c r="F288" i="12" l="1"/>
  <c r="G288"/>
  <c r="F360" i="6"/>
  <c r="E360" s="1"/>
  <c r="H360" s="1"/>
  <c r="E288" i="12" l="1"/>
  <c r="H288" s="1"/>
  <c r="K288"/>
  <c r="D361" i="6"/>
  <c r="G361" s="1"/>
  <c r="C361"/>
  <c r="D289" i="12" l="1"/>
  <c r="L288"/>
  <c r="F361" i="6"/>
  <c r="E361" s="1"/>
  <c r="H361" s="1"/>
  <c r="C362" s="1"/>
  <c r="F289" i="12" l="1"/>
  <c r="G289"/>
  <c r="D362" i="6"/>
  <c r="G362" s="1"/>
  <c r="E289" i="12" l="1"/>
  <c r="H289" s="1"/>
  <c r="K289"/>
  <c r="F362" i="6"/>
  <c r="E362" s="1"/>
  <c r="H362" s="1"/>
  <c r="C363" s="1"/>
  <c r="D290" i="12" l="1"/>
  <c r="L289"/>
  <c r="D363" i="6"/>
  <c r="F290" i="12" l="1"/>
  <c r="G290"/>
  <c r="F363" i="6"/>
  <c r="G363"/>
  <c r="E290" i="12" l="1"/>
  <c r="H290" s="1"/>
  <c r="K290"/>
  <c r="E363" i="6"/>
  <c r="H363" s="1"/>
  <c r="C364" s="1"/>
  <c r="D291" i="12" l="1"/>
  <c r="L290"/>
  <c r="D364" i="6"/>
  <c r="F291" i="12" l="1"/>
  <c r="G291"/>
  <c r="F364" i="6"/>
  <c r="G364"/>
  <c r="E291" i="12" l="1"/>
  <c r="H291" s="1"/>
  <c r="K291"/>
  <c r="E364" i="6"/>
  <c r="H364" s="1"/>
  <c r="D292" i="12" l="1"/>
  <c r="L291"/>
  <c r="D365" i="6"/>
  <c r="G365" s="1"/>
  <c r="C365"/>
  <c r="F292" i="12" l="1"/>
  <c r="G292"/>
  <c r="F365" i="6"/>
  <c r="E365" s="1"/>
  <c r="H365" s="1"/>
  <c r="C366" s="1"/>
  <c r="E292" i="12" l="1"/>
  <c r="H292" s="1"/>
  <c r="K292"/>
  <c r="D366" i="6"/>
  <c r="F366" s="1"/>
  <c r="D293" i="12" l="1"/>
  <c r="L292"/>
  <c r="G366" i="6"/>
  <c r="E366" s="1"/>
  <c r="H366" s="1"/>
  <c r="F293" i="12" l="1"/>
  <c r="G293"/>
  <c r="D367" i="6"/>
  <c r="G367" s="1"/>
  <c r="C367"/>
  <c r="E293" i="12" l="1"/>
  <c r="H293" s="1"/>
  <c r="K293"/>
  <c r="F367" i="6"/>
  <c r="E367" s="1"/>
  <c r="H367" s="1"/>
  <c r="D294" i="12" l="1"/>
  <c r="L293"/>
  <c r="D368" i="6"/>
  <c r="G368" s="1"/>
  <c r="C368"/>
  <c r="F294" i="12" l="1"/>
  <c r="G294"/>
  <c r="F368" i="6"/>
  <c r="E368" s="1"/>
  <c r="H368" s="1"/>
  <c r="C369" s="1"/>
  <c r="E294" i="12" l="1"/>
  <c r="H294" s="1"/>
  <c r="K294"/>
  <c r="D369" i="6"/>
  <c r="F369" s="1"/>
  <c r="D295" i="12" l="1"/>
  <c r="L294"/>
  <c r="G369" i="6"/>
  <c r="E369" s="1"/>
  <c r="H369" s="1"/>
  <c r="C370" s="1"/>
  <c r="F295" i="12" l="1"/>
  <c r="G295"/>
  <c r="D370" i="6"/>
  <c r="G370" s="1"/>
  <c r="E295" i="12" l="1"/>
  <c r="H295" s="1"/>
  <c r="K295"/>
  <c r="F370" i="6"/>
  <c r="E370" s="1"/>
  <c r="H370" s="1"/>
  <c r="D296" i="12" l="1"/>
  <c r="L295"/>
  <c r="D371" i="6"/>
  <c r="G371" s="1"/>
  <c r="C371"/>
  <c r="F296" i="12" l="1"/>
  <c r="G296"/>
  <c r="F371" i="6"/>
  <c r="E371" s="1"/>
  <c r="H371" s="1"/>
  <c r="C372" s="1"/>
  <c r="E296" i="12" l="1"/>
  <c r="H296" s="1"/>
  <c r="K296"/>
  <c r="D372" i="6"/>
  <c r="G372" s="1"/>
  <c r="D297" i="12" l="1"/>
  <c r="L296"/>
  <c r="F372" i="6"/>
  <c r="E372" s="1"/>
  <c r="H372" s="1"/>
  <c r="F297" i="12" l="1"/>
  <c r="G297"/>
  <c r="C373" i="6"/>
  <c r="D373"/>
  <c r="F373"/>
  <c r="G373"/>
  <c r="E297" i="12" l="1"/>
  <c r="H297" s="1"/>
  <c r="K297"/>
  <c r="E373" i="6"/>
  <c r="H373" s="1"/>
  <c r="C374" s="1"/>
  <c r="D298" i="12" l="1"/>
  <c r="L297"/>
  <c r="D374" i="6"/>
  <c r="F374" s="1"/>
  <c r="F298" i="12" l="1"/>
  <c r="G298"/>
  <c r="G374" i="6"/>
  <c r="E374" s="1"/>
  <c r="H374" s="1"/>
  <c r="E298" i="12" l="1"/>
  <c r="H298" s="1"/>
  <c r="K298"/>
  <c r="D375" i="6"/>
  <c r="G375" s="1"/>
  <c r="C375"/>
  <c r="D299" i="12" l="1"/>
  <c r="L298"/>
  <c r="F375" i="6"/>
  <c r="E375" s="1"/>
  <c r="H375" s="1"/>
  <c r="F299" i="12" l="1"/>
  <c r="G299"/>
  <c r="D376" i="6"/>
  <c r="G376" s="1"/>
  <c r="C376"/>
  <c r="E299" i="12" l="1"/>
  <c r="H299" s="1"/>
  <c r="K299"/>
  <c r="F376" i="6"/>
  <c r="E376" s="1"/>
  <c r="H376" s="1"/>
  <c r="D300" i="12" l="1"/>
  <c r="L299"/>
  <c r="D377" i="6"/>
  <c r="G377" s="1"/>
  <c r="C377"/>
  <c r="F300" i="12" l="1"/>
  <c r="G300"/>
  <c r="F377" i="6"/>
  <c r="E377"/>
  <c r="H377" s="1"/>
  <c r="C378" s="1"/>
  <c r="E300" i="12" l="1"/>
  <c r="H300" s="1"/>
  <c r="K300"/>
  <c r="D378" i="6"/>
  <c r="D301" i="12" l="1"/>
  <c r="L300"/>
  <c r="F378" i="6"/>
  <c r="G378"/>
  <c r="F301" i="12" l="1"/>
  <c r="G301"/>
  <c r="E378" i="6"/>
  <c r="H378" s="1"/>
  <c r="C379" s="1"/>
  <c r="E301" i="12" l="1"/>
  <c r="H301" s="1"/>
  <c r="K301"/>
  <c r="D379" i="6"/>
  <c r="F379" s="1"/>
  <c r="D302" i="12" l="1"/>
  <c r="L301"/>
  <c r="G379" i="6"/>
  <c r="E379" s="1"/>
  <c r="H379" s="1"/>
  <c r="C380" s="1"/>
  <c r="F302" i="12" l="1"/>
  <c r="G302"/>
  <c r="D380" i="6"/>
  <c r="G380" s="1"/>
  <c r="E302" i="12" l="1"/>
  <c r="H302" s="1"/>
  <c r="K302"/>
  <c r="F380" i="6"/>
  <c r="E380" s="1"/>
  <c r="H380" s="1"/>
  <c r="D303" i="12" l="1"/>
  <c r="L302"/>
  <c r="C381" i="6"/>
  <c r="D381"/>
  <c r="F381" s="1"/>
  <c r="F303" i="12" l="1"/>
  <c r="G303"/>
  <c r="G381" i="6"/>
  <c r="E381"/>
  <c r="H381" s="1"/>
  <c r="C382" s="1"/>
  <c r="E303" i="12" l="1"/>
  <c r="H303" s="1"/>
  <c r="K303"/>
  <c r="D382" i="6"/>
  <c r="G382" s="1"/>
  <c r="D304" i="12" l="1"/>
  <c r="L303"/>
  <c r="F382" i="6"/>
  <c r="E382" s="1"/>
  <c r="H382" s="1"/>
  <c r="C383" s="1"/>
  <c r="F304" i="12" l="1"/>
  <c r="G304"/>
  <c r="D383" i="6"/>
  <c r="E304" i="12" l="1"/>
  <c r="H304" s="1"/>
  <c r="K304"/>
  <c r="F383" i="6"/>
  <c r="G383"/>
  <c r="D305" i="12" l="1"/>
  <c r="L304"/>
  <c r="E383" i="6"/>
  <c r="H383" s="1"/>
  <c r="C384" s="1"/>
  <c r="F305" i="12" l="1"/>
  <c r="G305"/>
  <c r="D384" i="6"/>
  <c r="E305" i="12" l="1"/>
  <c r="H305" s="1"/>
  <c r="K305"/>
  <c r="F384" i="6"/>
  <c r="G384"/>
  <c r="D306" i="12" l="1"/>
  <c r="L305"/>
  <c r="E384" i="6"/>
  <c r="H384" s="1"/>
  <c r="C385" s="1"/>
  <c r="F306" i="12" l="1"/>
  <c r="G306"/>
  <c r="D385" i="6"/>
  <c r="F385" s="1"/>
  <c r="E306" i="12" l="1"/>
  <c r="H306" s="1"/>
  <c r="K306"/>
  <c r="G385" i="6"/>
  <c r="E385" s="1"/>
  <c r="H385" s="1"/>
  <c r="C386" s="1"/>
  <c r="D307" i="12" l="1"/>
  <c r="L306"/>
  <c r="D386" i="6"/>
  <c r="G386" s="1"/>
  <c r="F307" i="12" l="1"/>
  <c r="G307"/>
  <c r="F386" i="6"/>
  <c r="E386" s="1"/>
  <c r="H386" s="1"/>
  <c r="C387" s="1"/>
  <c r="E307" i="12" l="1"/>
  <c r="H307" s="1"/>
  <c r="K307"/>
  <c r="D387" i="6"/>
  <c r="F387" s="1"/>
  <c r="D308" i="12" l="1"/>
  <c r="L307"/>
  <c r="G387" i="6"/>
  <c r="E387" s="1"/>
  <c r="H387" s="1"/>
  <c r="C388" s="1"/>
  <c r="F308" i="12" l="1"/>
  <c r="G308"/>
  <c r="D388" i="6"/>
  <c r="E308" i="12" l="1"/>
  <c r="H308" s="1"/>
  <c r="K308"/>
  <c r="G388" i="6"/>
  <c r="F388"/>
  <c r="D309" i="12" l="1"/>
  <c r="L308"/>
  <c r="E388" i="6"/>
  <c r="H388" s="1"/>
  <c r="C389" s="1"/>
  <c r="F309" i="12" l="1"/>
  <c r="G309"/>
  <c r="D389" i="6"/>
  <c r="F389" s="1"/>
  <c r="E309" i="12" l="1"/>
  <c r="H309" s="1"/>
  <c r="K309"/>
  <c r="G389" i="6"/>
  <c r="E389" s="1"/>
  <c r="H389" s="1"/>
  <c r="C390" s="1"/>
  <c r="D310" i="12" l="1"/>
  <c r="L309"/>
  <c r="D390" i="6"/>
  <c r="F310" i="12" l="1"/>
  <c r="G310"/>
  <c r="G390" i="6"/>
  <c r="F390"/>
  <c r="E310" i="12" l="1"/>
  <c r="H310" s="1"/>
  <c r="K310"/>
  <c r="E390" i="6"/>
  <c r="H390" s="1"/>
  <c r="C391" s="1"/>
  <c r="D311" i="12" l="1"/>
  <c r="L310"/>
  <c r="D391" i="6"/>
  <c r="F311" i="12" l="1"/>
  <c r="G311"/>
  <c r="F391" i="6"/>
  <c r="G391"/>
  <c r="E311" i="12" l="1"/>
  <c r="H311" s="1"/>
  <c r="K311"/>
  <c r="E391" i="6"/>
  <c r="H391" s="1"/>
  <c r="C392" s="1"/>
  <c r="D312" i="12" l="1"/>
  <c r="L311"/>
  <c r="D392" i="6"/>
  <c r="F312" i="12" l="1"/>
  <c r="G312"/>
  <c r="G392" i="6"/>
  <c r="F392"/>
  <c r="E312" i="12" l="1"/>
  <c r="H312" s="1"/>
  <c r="K312"/>
  <c r="E392" i="6"/>
  <c r="H392" s="1"/>
  <c r="C393" s="1"/>
  <c r="D313" i="12" l="1"/>
  <c r="L312"/>
  <c r="D393" i="6"/>
  <c r="F393" s="1"/>
  <c r="F313" i="12" l="1"/>
  <c r="G313"/>
  <c r="G393" i="6"/>
  <c r="E393" s="1"/>
  <c r="H393" s="1"/>
  <c r="C394" s="1"/>
  <c r="E313" i="12" l="1"/>
  <c r="H313" s="1"/>
  <c r="K313"/>
  <c r="D394" i="6"/>
  <c r="F394" s="1"/>
  <c r="D314" i="12" l="1"/>
  <c r="L313"/>
  <c r="G394" i="6"/>
  <c r="E394" s="1"/>
  <c r="H394" s="1"/>
  <c r="C395" s="1"/>
  <c r="F314" i="12" l="1"/>
  <c r="G314"/>
  <c r="D395" i="6"/>
  <c r="F395" s="1"/>
  <c r="E314" i="12" l="1"/>
  <c r="H314" s="1"/>
  <c r="K314"/>
  <c r="G395" i="6"/>
  <c r="E395" s="1"/>
  <c r="H395" s="1"/>
  <c r="D315" i="12" l="1"/>
  <c r="L314"/>
  <c r="D396" i="6"/>
  <c r="G396" s="1"/>
  <c r="C396"/>
  <c r="F396"/>
  <c r="F315" i="12" l="1"/>
  <c r="G315"/>
  <c r="E396" i="6"/>
  <c r="H396" s="1"/>
  <c r="C397" s="1"/>
  <c r="E315" i="12" l="1"/>
  <c r="H315" s="1"/>
  <c r="K315"/>
  <c r="D397" i="6"/>
  <c r="F397" s="1"/>
  <c r="D316" i="12" l="1"/>
  <c r="L315"/>
  <c r="G397" i="6"/>
  <c r="E397" s="1"/>
  <c r="H397" s="1"/>
  <c r="C398" s="1"/>
  <c r="F316" i="12" l="1"/>
  <c r="G316"/>
  <c r="D398" i="6"/>
  <c r="F398" s="1"/>
  <c r="E316" i="12" l="1"/>
  <c r="H316" s="1"/>
  <c r="K316"/>
  <c r="G398" i="6"/>
  <c r="E398" s="1"/>
  <c r="H398" s="1"/>
  <c r="D317" i="12" l="1"/>
  <c r="L316"/>
  <c r="C399" i="6"/>
  <c r="D399"/>
  <c r="F399" s="1"/>
  <c r="F317" i="12" l="1"/>
  <c r="G317"/>
  <c r="G399" i="6"/>
  <c r="E399" s="1"/>
  <c r="H399" s="1"/>
  <c r="E317" i="12" l="1"/>
  <c r="H317" s="1"/>
  <c r="K317"/>
  <c r="C400" i="6"/>
  <c r="D400"/>
  <c r="G400" s="1"/>
  <c r="D318" i="12" l="1"/>
  <c r="L317"/>
  <c r="F400" i="6"/>
  <c r="E400"/>
  <c r="H400" s="1"/>
  <c r="C401" s="1"/>
  <c r="F318" i="12" l="1"/>
  <c r="G318"/>
  <c r="D401" i="6"/>
  <c r="E318" i="12" l="1"/>
  <c r="H318" s="1"/>
  <c r="K318"/>
  <c r="F401" i="6"/>
  <c r="G401"/>
  <c r="D319" i="12" l="1"/>
  <c r="L318"/>
  <c r="E401" i="6"/>
  <c r="H401" s="1"/>
  <c r="C402" s="1"/>
  <c r="F319" i="12" l="1"/>
  <c r="G319"/>
  <c r="D402" i="6"/>
  <c r="F402" s="1"/>
  <c r="E319" i="12" l="1"/>
  <c r="H319" s="1"/>
  <c r="K319"/>
  <c r="G402" i="6"/>
  <c r="E402" s="1"/>
  <c r="H402" s="1"/>
  <c r="D320" i="12" l="1"/>
  <c r="L319"/>
  <c r="C403" i="6"/>
  <c r="D403"/>
  <c r="F403" s="1"/>
  <c r="F320" i="12" l="1"/>
  <c r="G320"/>
  <c r="G403" i="6"/>
  <c r="E403"/>
  <c r="H403" s="1"/>
  <c r="C404" s="1"/>
  <c r="E320" i="12" l="1"/>
  <c r="H320" s="1"/>
  <c r="K320"/>
  <c r="D404" i="6"/>
  <c r="G404" s="1"/>
  <c r="D321" i="12" l="1"/>
  <c r="L320"/>
  <c r="F404" i="6"/>
  <c r="E404" s="1"/>
  <c r="H404" s="1"/>
  <c r="F321" i="12" l="1"/>
  <c r="G321"/>
  <c r="C405" i="6"/>
  <c r="D405"/>
  <c r="F405" s="1"/>
  <c r="E321" i="12" l="1"/>
  <c r="H321" s="1"/>
  <c r="K321"/>
  <c r="G405" i="6"/>
  <c r="E405" s="1"/>
  <c r="H405" s="1"/>
  <c r="C406" s="1"/>
  <c r="D322" i="12" l="1"/>
  <c r="L321"/>
  <c r="D406" i="6"/>
  <c r="F406" s="1"/>
  <c r="F322" i="12" l="1"/>
  <c r="G322"/>
  <c r="G406" i="6"/>
  <c r="E406" s="1"/>
  <c r="H406" s="1"/>
  <c r="C407" s="1"/>
  <c r="E322" i="12" l="1"/>
  <c r="H322" s="1"/>
  <c r="K322"/>
  <c r="D407" i="6"/>
  <c r="F407" s="1"/>
  <c r="G407"/>
  <c r="D323" i="12" l="1"/>
  <c r="L322"/>
  <c r="E407" i="6"/>
  <c r="H407" s="1"/>
  <c r="C408" s="1"/>
  <c r="F323" i="12" l="1"/>
  <c r="G323"/>
  <c r="D408" i="6"/>
  <c r="E323" i="12" l="1"/>
  <c r="H323" s="1"/>
  <c r="K323"/>
  <c r="F408" i="6"/>
  <c r="G408"/>
  <c r="D324" i="12" l="1"/>
  <c r="L323"/>
  <c r="E408" i="6"/>
  <c r="H408" s="1"/>
  <c r="F324" i="12" l="1"/>
  <c r="G324"/>
  <c r="D409" i="6"/>
  <c r="C409"/>
  <c r="F409"/>
  <c r="G409"/>
  <c r="E324" i="12" l="1"/>
  <c r="H324" s="1"/>
  <c r="K324"/>
  <c r="E409" i="6"/>
  <c r="H409" s="1"/>
  <c r="D325" i="12" l="1"/>
  <c r="L324"/>
  <c r="D410" i="6"/>
  <c r="F410" s="1"/>
  <c r="C410"/>
  <c r="F325" i="12" l="1"/>
  <c r="G325"/>
  <c r="G410" i="6"/>
  <c r="E410" s="1"/>
  <c r="H410" s="1"/>
  <c r="E325" i="12" l="1"/>
  <c r="H325" s="1"/>
  <c r="K325"/>
  <c r="D411" i="6"/>
  <c r="G411" s="1"/>
  <c r="C411"/>
  <c r="D326" i="12" l="1"/>
  <c r="L325"/>
  <c r="F411" i="6"/>
  <c r="E411" s="1"/>
  <c r="H411" s="1"/>
  <c r="F326" i="12" l="1"/>
  <c r="G326"/>
  <c r="D412" i="6"/>
  <c r="F412" s="1"/>
  <c r="C412"/>
  <c r="E326" i="12" l="1"/>
  <c r="H326" s="1"/>
  <c r="K326"/>
  <c r="G412" i="6"/>
  <c r="E412" s="1"/>
  <c r="H412" s="1"/>
  <c r="C413" s="1"/>
  <c r="D327" i="12" l="1"/>
  <c r="L326"/>
  <c r="D413" i="6"/>
  <c r="G413" s="1"/>
  <c r="F327" i="12" l="1"/>
  <c r="G327"/>
  <c r="F413" i="6"/>
  <c r="E413" s="1"/>
  <c r="H413" s="1"/>
  <c r="C414" s="1"/>
  <c r="E327" i="12" l="1"/>
  <c r="H327" s="1"/>
  <c r="K327"/>
  <c r="D414" i="6"/>
  <c r="D328" i="12" l="1"/>
  <c r="L327"/>
  <c r="G414" i="6"/>
  <c r="F414"/>
  <c r="F328" i="12" l="1"/>
  <c r="G328"/>
  <c r="E414" i="6"/>
  <c r="H414" s="1"/>
  <c r="C415" s="1"/>
  <c r="E328" i="12" l="1"/>
  <c r="H328" s="1"/>
  <c r="K328"/>
  <c r="D415" i="6"/>
  <c r="D329" i="12" l="1"/>
  <c r="L328"/>
  <c r="G415" i="6"/>
  <c r="F415"/>
  <c r="F329" i="12" l="1"/>
  <c r="G329"/>
  <c r="E415" i="6"/>
  <c r="H415" s="1"/>
  <c r="C416" s="1"/>
  <c r="E329" i="12" l="1"/>
  <c r="H329" s="1"/>
  <c r="K329"/>
  <c r="D416" i="6"/>
  <c r="D330" i="12" l="1"/>
  <c r="L329"/>
  <c r="G416" i="6"/>
  <c r="F416"/>
  <c r="F330" i="12" l="1"/>
  <c r="G330"/>
  <c r="E416" i="6"/>
  <c r="H416" s="1"/>
  <c r="C417" s="1"/>
  <c r="E330" i="12" l="1"/>
  <c r="H330" s="1"/>
  <c r="K330"/>
  <c r="D417" i="6"/>
  <c r="D331" i="12" l="1"/>
  <c r="L330"/>
  <c r="G417" i="6"/>
  <c r="F417"/>
  <c r="F331" i="12" l="1"/>
  <c r="G331"/>
  <c r="E417" i="6"/>
  <c r="H417" s="1"/>
  <c r="C418" s="1"/>
  <c r="E331" i="12" l="1"/>
  <c r="H331" s="1"/>
  <c r="K331"/>
  <c r="D418" i="6"/>
  <c r="D332" i="12" l="1"/>
  <c r="L331"/>
  <c r="G418" i="6"/>
  <c r="F418"/>
  <c r="F332" i="12" l="1"/>
  <c r="G332"/>
  <c r="E418" i="6"/>
  <c r="H418" s="1"/>
  <c r="C419" s="1"/>
  <c r="E332" i="12" l="1"/>
  <c r="H332" s="1"/>
  <c r="K332"/>
  <c r="D419" i="6"/>
  <c r="D333" i="12" l="1"/>
  <c r="L332"/>
  <c r="G419" i="6"/>
  <c r="F419"/>
  <c r="F333" i="12" l="1"/>
  <c r="G333"/>
  <c r="E419" i="6"/>
  <c r="H419" s="1"/>
  <c r="C420" s="1"/>
  <c r="E333" i="12" l="1"/>
  <c r="H333" s="1"/>
  <c r="K333"/>
  <c r="D420" i="6"/>
  <c r="D334" i="12" l="1"/>
  <c r="L333"/>
  <c r="G420" i="6"/>
  <c r="F420"/>
  <c r="F334" i="12" l="1"/>
  <c r="G334"/>
  <c r="E420" i="6"/>
  <c r="H420" s="1"/>
  <c r="C421" s="1"/>
  <c r="E334" i="12" l="1"/>
  <c r="H334" s="1"/>
  <c r="K334"/>
  <c r="D421" i="6"/>
  <c r="D335" i="12" l="1"/>
  <c r="L334"/>
  <c r="G421" i="6"/>
  <c r="F421"/>
  <c r="F335" i="12" l="1"/>
  <c r="G335"/>
  <c r="E421" i="6"/>
  <c r="H421" s="1"/>
  <c r="E335" i="12" l="1"/>
  <c r="H335" s="1"/>
  <c r="K335"/>
  <c r="D422" i="6"/>
  <c r="F422" s="1"/>
  <c r="C422"/>
  <c r="D336" i="12" l="1"/>
  <c r="L335"/>
  <c r="G422" i="6"/>
  <c r="E422"/>
  <c r="H422" s="1"/>
  <c r="C423" s="1"/>
  <c r="F336" i="12" l="1"/>
  <c r="G336"/>
  <c r="D423" i="6"/>
  <c r="E336" i="12" l="1"/>
  <c r="H336" s="1"/>
  <c r="K336"/>
  <c r="G423" i="6"/>
  <c r="F423"/>
  <c r="D337" i="12" l="1"/>
  <c r="L336"/>
  <c r="E423" i="6"/>
  <c r="H423" s="1"/>
  <c r="C424" s="1"/>
  <c r="F337" i="12" l="1"/>
  <c r="G337"/>
  <c r="D424" i="6"/>
  <c r="E337" i="12" l="1"/>
  <c r="H337" s="1"/>
  <c r="K337"/>
  <c r="G424" i="6"/>
  <c r="F424"/>
  <c r="D338" i="12" l="1"/>
  <c r="L337"/>
  <c r="E424" i="6"/>
  <c r="H424" s="1"/>
  <c r="C425" s="1"/>
  <c r="F338" i="12" l="1"/>
  <c r="G338"/>
  <c r="D425" i="6"/>
  <c r="E338" i="12" l="1"/>
  <c r="H338" s="1"/>
  <c r="K338"/>
  <c r="G425" i="6"/>
  <c r="F425"/>
  <c r="D339" i="12" l="1"/>
  <c r="L338"/>
  <c r="E425" i="6"/>
  <c r="H425" s="1"/>
  <c r="F339" i="12" l="1"/>
  <c r="G339"/>
  <c r="D426" i="6"/>
  <c r="F426" s="1"/>
  <c r="C426"/>
  <c r="G426"/>
  <c r="E339" i="12" l="1"/>
  <c r="H339" s="1"/>
  <c r="K339"/>
  <c r="E426" i="6"/>
  <c r="H426" s="1"/>
  <c r="D340" i="12" l="1"/>
  <c r="L339"/>
  <c r="D427" i="6"/>
  <c r="C427"/>
  <c r="G427"/>
  <c r="F427"/>
  <c r="F340" i="12" l="1"/>
  <c r="G340"/>
  <c r="E427" i="6"/>
  <c r="H427" s="1"/>
  <c r="E340" i="12" l="1"/>
  <c r="H340" s="1"/>
  <c r="K340"/>
  <c r="D428" i="6"/>
  <c r="C428"/>
  <c r="G428"/>
  <c r="F428"/>
  <c r="D341" i="12" l="1"/>
  <c r="L340"/>
  <c r="E428" i="6"/>
  <c r="H428" s="1"/>
  <c r="C429" s="1"/>
  <c r="D429"/>
  <c r="F341" i="12" l="1"/>
  <c r="G341"/>
  <c r="G429" i="6"/>
  <c r="F429"/>
  <c r="E341" i="12" l="1"/>
  <c r="H341" s="1"/>
  <c r="K341"/>
  <c r="E429" i="6"/>
  <c r="H429" s="1"/>
  <c r="D342" i="12" l="1"/>
  <c r="L341"/>
  <c r="D430" i="6"/>
  <c r="C430"/>
  <c r="G430"/>
  <c r="F430"/>
  <c r="F342" i="12" l="1"/>
  <c r="G342"/>
  <c r="E430" i="6"/>
  <c r="H430" s="1"/>
  <c r="E342" i="12" l="1"/>
  <c r="H342" s="1"/>
  <c r="K342"/>
  <c r="D431" i="6"/>
  <c r="C431"/>
  <c r="G431"/>
  <c r="F431"/>
  <c r="D343" i="12" l="1"/>
  <c r="L342"/>
  <c r="E431" i="6"/>
  <c r="H431" s="1"/>
  <c r="C432" s="1"/>
  <c r="F343" i="12" l="1"/>
  <c r="G343"/>
  <c r="D432" i="6"/>
  <c r="E343" i="12" l="1"/>
  <c r="H343" s="1"/>
  <c r="K343"/>
  <c r="F432" i="6"/>
  <c r="G432"/>
  <c r="D344" i="12" l="1"/>
  <c r="L343"/>
  <c r="E432" i="6"/>
  <c r="H432" s="1"/>
  <c r="F344" i="12" l="1"/>
  <c r="G344"/>
  <c r="D433" i="6"/>
  <c r="F433" s="1"/>
  <c r="C433"/>
  <c r="E344" i="12" l="1"/>
  <c r="H344" s="1"/>
  <c r="K344"/>
  <c r="G433" i="6"/>
  <c r="E433" s="1"/>
  <c r="H433" s="1"/>
  <c r="D345" i="12" l="1"/>
  <c r="L344"/>
  <c r="C434" i="6"/>
  <c r="D434"/>
  <c r="F434" s="1"/>
  <c r="F345" i="12" l="1"/>
  <c r="G345"/>
  <c r="G434" i="6"/>
  <c r="E434"/>
  <c r="H434" s="1"/>
  <c r="E345" i="12" l="1"/>
  <c r="H345" s="1"/>
  <c r="K345"/>
  <c r="D435" i="6"/>
  <c r="C435"/>
  <c r="G435"/>
  <c r="F435"/>
  <c r="D346" i="12" l="1"/>
  <c r="L345"/>
  <c r="E435" i="6"/>
  <c r="H435" s="1"/>
  <c r="C436" s="1"/>
  <c r="D436"/>
  <c r="F346" i="12" l="1"/>
  <c r="G346"/>
  <c r="G436" i="6"/>
  <c r="F436"/>
  <c r="E346" i="12" l="1"/>
  <c r="H346" s="1"/>
  <c r="K346"/>
  <c r="E436" i="6"/>
  <c r="H436" s="1"/>
  <c r="D347" i="12" l="1"/>
  <c r="L346"/>
  <c r="D437" i="6"/>
  <c r="F437" s="1"/>
  <c r="C437"/>
  <c r="G437"/>
  <c r="F347" i="12" l="1"/>
  <c r="G347"/>
  <c r="E437" i="6"/>
  <c r="H437" s="1"/>
  <c r="C438" s="1"/>
  <c r="E347" i="12" l="1"/>
  <c r="H347" s="1"/>
  <c r="K347"/>
  <c r="D438" i="6"/>
  <c r="D348" i="12" l="1"/>
  <c r="L347"/>
  <c r="G438" i="6"/>
  <c r="F438"/>
  <c r="F348" i="12" l="1"/>
  <c r="G348"/>
  <c r="E438" i="6"/>
  <c r="H438" s="1"/>
  <c r="C439" s="1"/>
  <c r="E348" i="12" l="1"/>
  <c r="H348" s="1"/>
  <c r="K348"/>
  <c r="D439" i="6"/>
  <c r="D349" i="12" l="1"/>
  <c r="L348"/>
  <c r="G439" i="6"/>
  <c r="F439"/>
  <c r="F349" i="12" l="1"/>
  <c r="G349"/>
  <c r="E439" i="6"/>
  <c r="H439" s="1"/>
  <c r="C440" s="1"/>
  <c r="E349" i="12" l="1"/>
  <c r="H349" s="1"/>
  <c r="K349"/>
  <c r="D440" i="6"/>
  <c r="G440" s="1"/>
  <c r="F440"/>
  <c r="D350" i="12" l="1"/>
  <c r="L349"/>
  <c r="E440" i="6"/>
  <c r="H440" s="1"/>
  <c r="C441" s="1"/>
  <c r="D441"/>
  <c r="F350" i="12" l="1"/>
  <c r="G350"/>
  <c r="G441" i="6"/>
  <c r="F441"/>
  <c r="E350" i="12" l="1"/>
  <c r="H350" s="1"/>
  <c r="K350"/>
  <c r="E441" i="6"/>
  <c r="H441" s="1"/>
  <c r="D351" i="12" l="1"/>
  <c r="L350"/>
  <c r="D442" i="6"/>
  <c r="F442" s="1"/>
  <c r="C442"/>
  <c r="F351" i="12" l="1"/>
  <c r="G351"/>
  <c r="G442" i="6"/>
  <c r="E442"/>
  <c r="H442" s="1"/>
  <c r="C443" s="1"/>
  <c r="E351" i="12" l="1"/>
  <c r="H351" s="1"/>
  <c r="K351"/>
  <c r="D443" i="6"/>
  <c r="G443" s="1"/>
  <c r="D352" i="12" l="1"/>
  <c r="L351"/>
  <c r="F443" i="6"/>
  <c r="E443"/>
  <c r="H443" s="1"/>
  <c r="C444" s="1"/>
  <c r="F352" i="12" l="1"/>
  <c r="G352"/>
  <c r="D444" i="6"/>
  <c r="G444" s="1"/>
  <c r="E352" i="12" l="1"/>
  <c r="H352" s="1"/>
  <c r="K352"/>
  <c r="F444" i="6"/>
  <c r="E444" s="1"/>
  <c r="H444" s="1"/>
  <c r="D353" i="12" l="1"/>
  <c r="L352"/>
  <c r="D445" i="6"/>
  <c r="F445" s="1"/>
  <c r="C445"/>
  <c r="F353" i="12" l="1"/>
  <c r="G353"/>
  <c r="G445" i="6"/>
  <c r="E445" s="1"/>
  <c r="H445" s="1"/>
  <c r="C446" s="1"/>
  <c r="E353" i="12" l="1"/>
  <c r="H353" s="1"/>
  <c r="K353"/>
  <c r="D446" i="6"/>
  <c r="F446" s="1"/>
  <c r="D354" i="12" l="1"/>
  <c r="L353"/>
  <c r="G446" i="6"/>
  <c r="E446" s="1"/>
  <c r="H446" s="1"/>
  <c r="F354" i="12" l="1"/>
  <c r="G354"/>
  <c r="D447" i="6"/>
  <c r="G447" s="1"/>
  <c r="C447"/>
  <c r="F447"/>
  <c r="E354" i="12" l="1"/>
  <c r="H354" s="1"/>
  <c r="K354"/>
  <c r="E447" i="6"/>
  <c r="H447" s="1"/>
  <c r="D355" i="12" l="1"/>
  <c r="L354"/>
  <c r="D448" i="6"/>
  <c r="G448" s="1"/>
  <c r="C448"/>
  <c r="F355" i="12" l="1"/>
  <c r="G355"/>
  <c r="F448" i="6"/>
  <c r="E448" s="1"/>
  <c r="H448" s="1"/>
  <c r="E355" i="12" l="1"/>
  <c r="H355" s="1"/>
  <c r="K355"/>
  <c r="D449" i="6"/>
  <c r="G449" s="1"/>
  <c r="C449"/>
  <c r="F449"/>
  <c r="D356" i="12" l="1"/>
  <c r="L355"/>
  <c r="E449" i="6"/>
  <c r="H449" s="1"/>
  <c r="F356" i="12" l="1"/>
  <c r="G356"/>
  <c r="D450" i="6"/>
  <c r="G450" s="1"/>
  <c r="C450"/>
  <c r="E356" i="12" l="1"/>
  <c r="H356" s="1"/>
  <c r="K356"/>
  <c r="F450" i="6"/>
  <c r="E450" s="1"/>
  <c r="H450" s="1"/>
  <c r="C451" s="1"/>
  <c r="D357" i="12" l="1"/>
  <c r="L356"/>
  <c r="D451" i="6"/>
  <c r="G451" s="1"/>
  <c r="F451"/>
  <c r="F357" i="12" l="1"/>
  <c r="G357"/>
  <c r="E451" i="6"/>
  <c r="H451" s="1"/>
  <c r="C452" s="1"/>
  <c r="D452"/>
  <c r="E357" i="12" l="1"/>
  <c r="H357" s="1"/>
  <c r="K357"/>
  <c r="F452" i="6"/>
  <c r="G452"/>
  <c r="D358" i="12" l="1"/>
  <c r="L357"/>
  <c r="E452" i="6"/>
  <c r="H452" s="1"/>
  <c r="C453" s="1"/>
  <c r="F358" i="12" l="1"/>
  <c r="G358"/>
  <c r="D453" i="6"/>
  <c r="F453" s="1"/>
  <c r="G453"/>
  <c r="E358" i="12" l="1"/>
  <c r="H358" s="1"/>
  <c r="K358"/>
  <c r="E453" i="6"/>
  <c r="H453" s="1"/>
  <c r="C454" s="1"/>
  <c r="D359" i="12" l="1"/>
  <c r="L358"/>
  <c r="D454" i="6"/>
  <c r="F454" s="1"/>
  <c r="G454"/>
  <c r="F359" i="12" l="1"/>
  <c r="G359"/>
  <c r="E454" i="6"/>
  <c r="H454" s="1"/>
  <c r="C455" s="1"/>
  <c r="E359" i="12" l="1"/>
  <c r="H359" s="1"/>
  <c r="K359"/>
  <c r="D455" i="6"/>
  <c r="F455" s="1"/>
  <c r="G455"/>
  <c r="D360" i="12" l="1"/>
  <c r="L359"/>
  <c r="E455" i="6"/>
  <c r="H455" s="1"/>
  <c r="C456" s="1"/>
  <c r="F360" i="12" l="1"/>
  <c r="G360"/>
  <c r="D456" i="6"/>
  <c r="F456" s="1"/>
  <c r="E360" i="12" l="1"/>
  <c r="H360" s="1"/>
  <c r="K360"/>
  <c r="G456" i="6"/>
  <c r="E456" s="1"/>
  <c r="H456" s="1"/>
  <c r="D361" i="12" l="1"/>
  <c r="L360"/>
  <c r="C457" i="6"/>
  <c r="D457"/>
  <c r="F457" s="1"/>
  <c r="F361" i="12" l="1"/>
  <c r="G361"/>
  <c r="G457" i="6"/>
  <c r="E457"/>
  <c r="H457" s="1"/>
  <c r="C458" s="1"/>
  <c r="E361" i="12" l="1"/>
  <c r="H361" s="1"/>
  <c r="K361"/>
  <c r="D458" i="6"/>
  <c r="F458" s="1"/>
  <c r="G458"/>
  <c r="D362" i="12" l="1"/>
  <c r="L361"/>
  <c r="E458" i="6"/>
  <c r="H458" s="1"/>
  <c r="C459" s="1"/>
  <c r="F362" i="12" l="1"/>
  <c r="G362"/>
  <c r="D459" i="6"/>
  <c r="E362" i="12" l="1"/>
  <c r="H362" s="1"/>
  <c r="K362"/>
  <c r="G459" i="6"/>
  <c r="F459"/>
  <c r="D363" i="12" l="1"/>
  <c r="L362"/>
  <c r="E459" i="6"/>
  <c r="H459" s="1"/>
  <c r="C460" s="1"/>
  <c r="F363" i="12" l="1"/>
  <c r="G363"/>
  <c r="D460" i="6"/>
  <c r="F460" s="1"/>
  <c r="E363" i="12" l="1"/>
  <c r="H363" s="1"/>
  <c r="K363"/>
  <c r="G460" i="6"/>
  <c r="E460"/>
  <c r="H460" s="1"/>
  <c r="C461" s="1"/>
  <c r="D364" i="12" l="1"/>
  <c r="L363"/>
  <c r="D461" i="6"/>
  <c r="F461" s="1"/>
  <c r="F364" i="12" l="1"/>
  <c r="G364"/>
  <c r="G461" i="6"/>
  <c r="E461"/>
  <c r="H461" s="1"/>
  <c r="C462" s="1"/>
  <c r="E364" i="12" l="1"/>
  <c r="H364" s="1"/>
  <c r="K364"/>
  <c r="D462" i="6"/>
  <c r="F462" s="1"/>
  <c r="D365" i="12" l="1"/>
  <c r="L364"/>
  <c r="G462" i="6"/>
  <c r="E462" s="1"/>
  <c r="H462" s="1"/>
  <c r="C463" s="1"/>
  <c r="F365" i="12" l="1"/>
  <c r="G365"/>
  <c r="D463" i="6"/>
  <c r="G463" s="1"/>
  <c r="F463"/>
  <c r="E365" i="12" l="1"/>
  <c r="H365" s="1"/>
  <c r="K365"/>
  <c r="E463" i="6"/>
  <c r="H463" s="1"/>
  <c r="C464" s="1"/>
  <c r="D366" i="12" l="1"/>
  <c r="L365"/>
  <c r="D464" i="6"/>
  <c r="F464" s="1"/>
  <c r="F366" i="12" l="1"/>
  <c r="G366"/>
  <c r="G464" i="6"/>
  <c r="E464" s="1"/>
  <c r="H464" s="1"/>
  <c r="C465" s="1"/>
  <c r="E366" i="12" l="1"/>
  <c r="H366" s="1"/>
  <c r="K366"/>
  <c r="D465" i="6"/>
  <c r="D367" i="12" l="1"/>
  <c r="L366"/>
  <c r="F465" i="6"/>
  <c r="G465"/>
  <c r="F367" i="12" l="1"/>
  <c r="G367"/>
  <c r="E465" i="6"/>
  <c r="H465" s="1"/>
  <c r="C466" s="1"/>
  <c r="E367" i="12" l="1"/>
  <c r="H367" s="1"/>
  <c r="K367"/>
  <c r="D466" i="6"/>
  <c r="F466" s="1"/>
  <c r="D368" i="12" l="1"/>
  <c r="L367"/>
  <c r="G466" i="6"/>
  <c r="E466" s="1"/>
  <c r="H466" s="1"/>
  <c r="C467" s="1"/>
  <c r="F368" i="12" l="1"/>
  <c r="G368"/>
  <c r="D467" i="6"/>
  <c r="E368" i="12" l="1"/>
  <c r="H368" s="1"/>
  <c r="K368"/>
  <c r="G467" i="6"/>
  <c r="F467"/>
  <c r="D369" i="12" l="1"/>
  <c r="L368"/>
  <c r="E467" i="6"/>
  <c r="H467" s="1"/>
  <c r="C468" s="1"/>
  <c r="F369" i="12" l="1"/>
  <c r="G369"/>
  <c r="D468" i="6"/>
  <c r="F468" s="1"/>
  <c r="E369" i="12" l="1"/>
  <c r="H369" s="1"/>
  <c r="K369"/>
  <c r="G468" i="6"/>
  <c r="E468" s="1"/>
  <c r="H468" s="1"/>
  <c r="C469" s="1"/>
  <c r="D370" i="12" l="1"/>
  <c r="L369"/>
  <c r="D469" i="6"/>
  <c r="F469" s="1"/>
  <c r="F370" i="12" l="1"/>
  <c r="G370"/>
  <c r="G469" i="6"/>
  <c r="E469" s="1"/>
  <c r="H469" s="1"/>
  <c r="C470" s="1"/>
  <c r="E370" i="12" l="1"/>
  <c r="H370" s="1"/>
  <c r="K370"/>
  <c r="D470" i="6"/>
  <c r="F470" s="1"/>
  <c r="D371" i="12" l="1"/>
  <c r="L370"/>
  <c r="G470" i="6"/>
  <c r="E470" s="1"/>
  <c r="H470" s="1"/>
  <c r="C471" s="1"/>
  <c r="F371" i="12" l="1"/>
  <c r="G371"/>
  <c r="D471" i="6"/>
  <c r="G471" s="1"/>
  <c r="E371" i="12" l="1"/>
  <c r="H371" s="1"/>
  <c r="K371"/>
  <c r="F471" i="6"/>
  <c r="E471" s="1"/>
  <c r="H471" s="1"/>
  <c r="D372" i="12" l="1"/>
  <c r="L371"/>
  <c r="D472" i="6"/>
  <c r="G472" s="1"/>
  <c r="C472"/>
  <c r="F472"/>
  <c r="F372" i="12" l="1"/>
  <c r="G372"/>
  <c r="E472" i="6"/>
  <c r="H472" s="1"/>
  <c r="C473" s="1"/>
  <c r="D473"/>
  <c r="E372" i="12" l="1"/>
  <c r="H372" s="1"/>
  <c r="K372"/>
  <c r="F473" i="6"/>
  <c r="G473"/>
  <c r="D373" i="12" l="1"/>
  <c r="L372"/>
  <c r="E473" i="6"/>
  <c r="H473" s="1"/>
  <c r="C474" s="1"/>
  <c r="F373" i="12" l="1"/>
  <c r="G373"/>
  <c r="D474" i="6"/>
  <c r="F474" s="1"/>
  <c r="E373" i="12" l="1"/>
  <c r="H373" s="1"/>
  <c r="K373"/>
  <c r="G474" i="6"/>
  <c r="E474" s="1"/>
  <c r="H474" s="1"/>
  <c r="C475" s="1"/>
  <c r="D374" i="12" l="1"/>
  <c r="L373"/>
  <c r="D475" i="6"/>
  <c r="F475" s="1"/>
  <c r="F374" i="12" l="1"/>
  <c r="G374"/>
  <c r="G475" i="6"/>
  <c r="E475"/>
  <c r="H475" s="1"/>
  <c r="C476" s="1"/>
  <c r="E374" i="12" l="1"/>
  <c r="H374" s="1"/>
  <c r="K374"/>
  <c r="D476" i="6"/>
  <c r="G476" s="1"/>
  <c r="D375" i="12" l="1"/>
  <c r="L374"/>
  <c r="F476" i="6"/>
  <c r="E476"/>
  <c r="H476" s="1"/>
  <c r="C477" s="1"/>
  <c r="F375" i="12" l="1"/>
  <c r="G375"/>
  <c r="D477" i="6"/>
  <c r="G477" s="1"/>
  <c r="E375" i="12" l="1"/>
  <c r="H375" s="1"/>
  <c r="K375"/>
  <c r="F477" i="6"/>
  <c r="E477"/>
  <c r="H477" s="1"/>
  <c r="C478" s="1"/>
  <c r="D376" i="12" l="1"/>
  <c r="L375"/>
  <c r="D478" i="6"/>
  <c r="G478" s="1"/>
  <c r="F376" i="12" l="1"/>
  <c r="G376"/>
  <c r="F478" i="6"/>
  <c r="E478"/>
  <c r="H478" s="1"/>
  <c r="C479" s="1"/>
  <c r="E376" i="12" l="1"/>
  <c r="H376" s="1"/>
  <c r="K376"/>
  <c r="D479" i="6"/>
  <c r="D377" i="12" l="1"/>
  <c r="L376"/>
  <c r="F479" i="6"/>
  <c r="G479"/>
  <c r="F377" i="12" l="1"/>
  <c r="G377"/>
  <c r="E479" i="6"/>
  <c r="H479" s="1"/>
  <c r="E377" i="12" l="1"/>
  <c r="H377" s="1"/>
  <c r="K377"/>
  <c r="D480" i="6"/>
  <c r="F480" s="1"/>
  <c r="C480"/>
  <c r="D378" i="12" l="1"/>
  <c r="L377"/>
  <c r="G480" i="6"/>
  <c r="E480" s="1"/>
  <c r="H480" s="1"/>
  <c r="C481" s="1"/>
  <c r="F378" i="12" l="1"/>
  <c r="G378"/>
  <c r="D481" i="6"/>
  <c r="G481" s="1"/>
  <c r="E378" i="12" l="1"/>
  <c r="H378" s="1"/>
  <c r="K378"/>
  <c r="F481" i="6"/>
  <c r="E481" s="1"/>
  <c r="H481" s="1"/>
  <c r="D379" i="12" l="1"/>
  <c r="L378"/>
  <c r="C482" i="6"/>
  <c r="D482"/>
  <c r="G482" s="1"/>
  <c r="F379" i="12" l="1"/>
  <c r="G379"/>
  <c r="F482" i="6"/>
  <c r="E482" s="1"/>
  <c r="H482" s="1"/>
  <c r="C483" s="1"/>
  <c r="E379" i="12" l="1"/>
  <c r="H379" s="1"/>
  <c r="K379"/>
  <c r="D483" i="6"/>
  <c r="F483" s="1"/>
  <c r="D380" i="12" l="1"/>
  <c r="L379"/>
  <c r="G483" i="6"/>
  <c r="E483" s="1"/>
  <c r="H483" s="1"/>
  <c r="F380" i="12" l="1"/>
  <c r="G380"/>
  <c r="D484" i="6"/>
  <c r="F484" s="1"/>
  <c r="C484"/>
  <c r="E380" i="12" l="1"/>
  <c r="H380" s="1"/>
  <c r="K380"/>
  <c r="G484" i="6"/>
  <c r="E484" s="1"/>
  <c r="H484" s="1"/>
  <c r="D381" i="12" l="1"/>
  <c r="L380"/>
  <c r="C485" i="6"/>
  <c r="D485"/>
  <c r="F485" s="1"/>
  <c r="F381" i="12" l="1"/>
  <c r="G381"/>
  <c r="G485" i="6"/>
  <c r="E485" s="1"/>
  <c r="H485" s="1"/>
  <c r="E381" i="12" l="1"/>
  <c r="H381" s="1"/>
  <c r="K381"/>
  <c r="D486" i="6"/>
  <c r="F486" s="1"/>
  <c r="C486"/>
  <c r="D382" i="12" l="1"/>
  <c r="L381"/>
  <c r="G486" i="6"/>
  <c r="E486" s="1"/>
  <c r="H486" s="1"/>
  <c r="C487" s="1"/>
  <c r="F382" i="12" l="1"/>
  <c r="G382"/>
  <c r="D487" i="6"/>
  <c r="F487" s="1"/>
  <c r="E382" i="12" l="1"/>
  <c r="H382" s="1"/>
  <c r="K382"/>
  <c r="G487" i="6"/>
  <c r="E487" s="1"/>
  <c r="H487" s="1"/>
  <c r="C488" s="1"/>
  <c r="D383" i="12" l="1"/>
  <c r="L382"/>
  <c r="D488" i="6"/>
  <c r="G488" s="1"/>
  <c r="F383" i="12" l="1"/>
  <c r="G383"/>
  <c r="F488" i="6"/>
  <c r="E488"/>
  <c r="H488" s="1"/>
  <c r="C489" s="1"/>
  <c r="E383" i="12" l="1"/>
  <c r="H383" s="1"/>
  <c r="K383"/>
  <c r="D489" i="6"/>
  <c r="G489" s="1"/>
  <c r="D384" i="12" l="1"/>
  <c r="L383"/>
  <c r="F489" i="6"/>
  <c r="F5" s="1"/>
  <c r="F6"/>
  <c r="E489"/>
  <c r="H489" s="1"/>
  <c r="F384" i="12" l="1"/>
  <c r="G384"/>
  <c r="E384" l="1"/>
  <c r="H384" s="1"/>
  <c r="K384"/>
  <c r="D385" l="1"/>
  <c r="L384"/>
  <c r="F385" l="1"/>
  <c r="G385"/>
  <c r="E385" l="1"/>
  <c r="H385" s="1"/>
  <c r="K385"/>
  <c r="D386" l="1"/>
  <c r="L385"/>
  <c r="F386" l="1"/>
  <c r="G386"/>
  <c r="E386" l="1"/>
  <c r="H386" s="1"/>
  <c r="K386"/>
  <c r="D387" l="1"/>
  <c r="L386"/>
  <c r="F387" l="1"/>
  <c r="G387"/>
  <c r="E387" l="1"/>
  <c r="H387" s="1"/>
  <c r="K387"/>
  <c r="D388" l="1"/>
  <c r="L387"/>
  <c r="F388" l="1"/>
  <c r="G388"/>
  <c r="E388" l="1"/>
  <c r="H388" s="1"/>
  <c r="K388"/>
  <c r="D389" l="1"/>
  <c r="L388"/>
  <c r="F389" l="1"/>
  <c r="G389"/>
  <c r="E389" l="1"/>
  <c r="H389" s="1"/>
  <c r="K389"/>
  <c r="D390" l="1"/>
  <c r="L389"/>
  <c r="F390" l="1"/>
  <c r="G390"/>
  <c r="E390" l="1"/>
  <c r="H390" s="1"/>
  <c r="K390"/>
  <c r="D391" l="1"/>
  <c r="L390"/>
  <c r="F391" l="1"/>
  <c r="G391"/>
  <c r="E391" l="1"/>
  <c r="H391" s="1"/>
  <c r="K391"/>
  <c r="D392" l="1"/>
  <c r="L391"/>
  <c r="F392" l="1"/>
  <c r="G392"/>
  <c r="E392" l="1"/>
  <c r="H392" s="1"/>
  <c r="K392"/>
  <c r="D393" l="1"/>
  <c r="L392"/>
  <c r="F393" l="1"/>
  <c r="G393"/>
  <c r="E393" l="1"/>
  <c r="H393" s="1"/>
  <c r="K393"/>
  <c r="D394" l="1"/>
  <c r="L393"/>
  <c r="F394" l="1"/>
  <c r="G394"/>
  <c r="E394" l="1"/>
  <c r="H394" s="1"/>
  <c r="K394"/>
  <c r="D395" l="1"/>
  <c r="L394"/>
  <c r="F395" l="1"/>
  <c r="G395"/>
  <c r="E395" l="1"/>
  <c r="H395" s="1"/>
  <c r="K395"/>
  <c r="D396" l="1"/>
  <c r="L395"/>
  <c r="F396" l="1"/>
  <c r="G396"/>
  <c r="E396" l="1"/>
  <c r="H396" s="1"/>
  <c r="K396"/>
  <c r="D397" l="1"/>
  <c r="L396"/>
  <c r="F397" l="1"/>
  <c r="G397"/>
  <c r="E397" l="1"/>
  <c r="H397" s="1"/>
  <c r="K397"/>
  <c r="D398" l="1"/>
  <c r="L397"/>
  <c r="F398" l="1"/>
  <c r="G398"/>
  <c r="E398" l="1"/>
  <c r="H398" s="1"/>
  <c r="K398"/>
  <c r="D399" l="1"/>
  <c r="L398"/>
  <c r="F399" l="1"/>
  <c r="G399"/>
  <c r="E399" l="1"/>
  <c r="H399" s="1"/>
  <c r="K399"/>
  <c r="D400" l="1"/>
  <c r="L399"/>
  <c r="F400" l="1"/>
  <c r="G400"/>
  <c r="E400" l="1"/>
  <c r="H400" s="1"/>
  <c r="K400"/>
  <c r="D401" l="1"/>
  <c r="L400"/>
  <c r="F401" l="1"/>
  <c r="G401"/>
  <c r="E401" l="1"/>
  <c r="H401" s="1"/>
  <c r="K401"/>
  <c r="D402" l="1"/>
  <c r="L401"/>
  <c r="F402" l="1"/>
  <c r="G402"/>
  <c r="E402" l="1"/>
  <c r="H402" s="1"/>
  <c r="K402"/>
  <c r="D403" l="1"/>
  <c r="L402"/>
  <c r="F403" l="1"/>
  <c r="G403"/>
  <c r="E403" l="1"/>
  <c r="H403" s="1"/>
  <c r="K403"/>
  <c r="D404" l="1"/>
  <c r="L403"/>
  <c r="F404" l="1"/>
  <c r="G404"/>
  <c r="E404" l="1"/>
  <c r="H404" s="1"/>
  <c r="K404"/>
  <c r="D405" l="1"/>
  <c r="L404"/>
  <c r="F405" l="1"/>
  <c r="G405"/>
  <c r="E405" l="1"/>
  <c r="H405" s="1"/>
  <c r="K405"/>
  <c r="D406" l="1"/>
  <c r="L405"/>
  <c r="F406" l="1"/>
  <c r="G406"/>
  <c r="E406" l="1"/>
  <c r="H406" s="1"/>
  <c r="K406"/>
  <c r="D407" l="1"/>
  <c r="L406"/>
  <c r="F407" l="1"/>
  <c r="G407"/>
  <c r="E407" l="1"/>
  <c r="H407" s="1"/>
  <c r="K407"/>
  <c r="D408" l="1"/>
  <c r="L407"/>
  <c r="F408" l="1"/>
  <c r="G408"/>
  <c r="E408" l="1"/>
  <c r="H408" s="1"/>
  <c r="K408"/>
  <c r="D409" l="1"/>
  <c r="L408"/>
  <c r="F409" l="1"/>
  <c r="G409"/>
  <c r="E409" l="1"/>
  <c r="H409" s="1"/>
  <c r="K409"/>
  <c r="D410" l="1"/>
  <c r="L409"/>
  <c r="F410" l="1"/>
  <c r="G410"/>
  <c r="E410" l="1"/>
  <c r="H410" s="1"/>
  <c r="K410"/>
  <c r="D411" l="1"/>
  <c r="L410"/>
  <c r="F411" l="1"/>
  <c r="G411"/>
  <c r="E411" l="1"/>
  <c r="H411" s="1"/>
  <c r="K411"/>
  <c r="D412" l="1"/>
  <c r="L411"/>
  <c r="F412" l="1"/>
  <c r="G412"/>
  <c r="E412" l="1"/>
  <c r="H412" s="1"/>
  <c r="K412"/>
  <c r="D413" l="1"/>
  <c r="L412"/>
  <c r="F413" l="1"/>
  <c r="G413"/>
  <c r="E413" l="1"/>
  <c r="H413" s="1"/>
  <c r="K413"/>
  <c r="D414" l="1"/>
  <c r="L413"/>
  <c r="F414" l="1"/>
  <c r="G414"/>
  <c r="E414" l="1"/>
  <c r="H414" s="1"/>
  <c r="K414"/>
  <c r="D415" l="1"/>
  <c r="L414"/>
  <c r="F415" l="1"/>
  <c r="G415"/>
  <c r="E415" l="1"/>
  <c r="H415" s="1"/>
  <c r="K415"/>
  <c r="D416" l="1"/>
  <c r="L415"/>
  <c r="F416" l="1"/>
  <c r="G416"/>
  <c r="E416" l="1"/>
  <c r="H416" s="1"/>
  <c r="K416"/>
  <c r="D417" l="1"/>
  <c r="L416"/>
  <c r="F417" l="1"/>
  <c r="G417"/>
  <c r="E417" l="1"/>
  <c r="H417" s="1"/>
  <c r="K417"/>
  <c r="D418" l="1"/>
  <c r="L417"/>
  <c r="F418" l="1"/>
  <c r="G418"/>
  <c r="E418" l="1"/>
  <c r="H418" s="1"/>
  <c r="K418"/>
  <c r="D419" l="1"/>
  <c r="L418"/>
  <c r="F419" l="1"/>
  <c r="G419"/>
  <c r="E419" l="1"/>
  <c r="H419" s="1"/>
  <c r="K419"/>
  <c r="D420" l="1"/>
  <c r="L419"/>
  <c r="F420" l="1"/>
  <c r="G420"/>
  <c r="E420" l="1"/>
  <c r="H420" s="1"/>
  <c r="K420"/>
  <c r="D421" l="1"/>
  <c r="L420"/>
  <c r="F421" l="1"/>
  <c r="G421"/>
  <c r="E421" l="1"/>
  <c r="H421" s="1"/>
  <c r="K421"/>
  <c r="D422" l="1"/>
  <c r="L421"/>
  <c r="F422" l="1"/>
  <c r="G422"/>
  <c r="E422" l="1"/>
  <c r="H422" s="1"/>
  <c r="K422"/>
  <c r="D423" l="1"/>
  <c r="L422"/>
  <c r="F423" l="1"/>
  <c r="G423"/>
  <c r="E423" l="1"/>
  <c r="H423" s="1"/>
  <c r="K423"/>
  <c r="D424" l="1"/>
  <c r="L423"/>
  <c r="F424" l="1"/>
  <c r="G424"/>
  <c r="E424" l="1"/>
  <c r="H424" s="1"/>
  <c r="K424"/>
  <c r="D425" l="1"/>
  <c r="L424"/>
  <c r="F425" l="1"/>
  <c r="G425"/>
  <c r="E425" l="1"/>
  <c r="H425" s="1"/>
  <c r="K425"/>
  <c r="D426" l="1"/>
  <c r="L425"/>
  <c r="F426" l="1"/>
  <c r="G426"/>
  <c r="E426" l="1"/>
  <c r="H426" s="1"/>
  <c r="K426"/>
  <c r="D427" l="1"/>
  <c r="L426"/>
  <c r="F427" l="1"/>
  <c r="G427"/>
  <c r="E427" l="1"/>
  <c r="H427" s="1"/>
  <c r="K427"/>
  <c r="D428" l="1"/>
  <c r="L427"/>
  <c r="F428" l="1"/>
  <c r="G428"/>
  <c r="E428" l="1"/>
  <c r="H428" s="1"/>
  <c r="K428"/>
  <c r="D429" l="1"/>
  <c r="L428"/>
  <c r="F429" l="1"/>
  <c r="G429"/>
  <c r="E429" l="1"/>
  <c r="H429" s="1"/>
  <c r="K429"/>
  <c r="D430" l="1"/>
  <c r="L429"/>
  <c r="F430" l="1"/>
  <c r="G430"/>
  <c r="E430" l="1"/>
  <c r="H430" s="1"/>
  <c r="K430"/>
  <c r="D431" l="1"/>
  <c r="L430"/>
  <c r="F431" l="1"/>
  <c r="G431"/>
  <c r="E431" l="1"/>
  <c r="H431" s="1"/>
  <c r="K431"/>
  <c r="D432" l="1"/>
  <c r="L431"/>
  <c r="F432" l="1"/>
  <c r="G432"/>
  <c r="E432" l="1"/>
  <c r="H432" s="1"/>
  <c r="K432"/>
  <c r="D433" l="1"/>
  <c r="L432"/>
  <c r="F433" l="1"/>
  <c r="G433"/>
  <c r="E433" l="1"/>
  <c r="H433" s="1"/>
  <c r="K433"/>
  <c r="D434" l="1"/>
  <c r="L433"/>
  <c r="F434" l="1"/>
  <c r="G434"/>
  <c r="E434" l="1"/>
  <c r="H434" s="1"/>
  <c r="K434"/>
  <c r="D435" l="1"/>
  <c r="L434"/>
  <c r="F435" l="1"/>
  <c r="G435"/>
  <c r="E435" l="1"/>
  <c r="H435" s="1"/>
  <c r="K435"/>
  <c r="D436" l="1"/>
  <c r="L435"/>
  <c r="F436" l="1"/>
  <c r="G436"/>
  <c r="E436" l="1"/>
  <c r="H436" s="1"/>
  <c r="K436"/>
  <c r="D437" l="1"/>
  <c r="L436"/>
  <c r="F437" l="1"/>
  <c r="G437"/>
  <c r="E437" l="1"/>
  <c r="H437" s="1"/>
  <c r="K437"/>
  <c r="D438" l="1"/>
  <c r="L437"/>
  <c r="F438" l="1"/>
  <c r="G438"/>
  <c r="E438" l="1"/>
  <c r="H438" s="1"/>
  <c r="K438"/>
  <c r="D439" l="1"/>
  <c r="L438"/>
  <c r="F439" l="1"/>
  <c r="G439"/>
  <c r="E439" l="1"/>
  <c r="H439" s="1"/>
  <c r="K439"/>
  <c r="D440" l="1"/>
  <c r="L439"/>
  <c r="F440" l="1"/>
  <c r="G440"/>
  <c r="E440" l="1"/>
  <c r="H440" s="1"/>
  <c r="K440"/>
  <c r="D441" l="1"/>
  <c r="L440"/>
  <c r="F441" l="1"/>
  <c r="G441"/>
  <c r="E441" l="1"/>
  <c r="H441" s="1"/>
  <c r="K441"/>
  <c r="D442" l="1"/>
  <c r="L441"/>
  <c r="F442" l="1"/>
  <c r="G442"/>
  <c r="E442" l="1"/>
  <c r="H442" s="1"/>
  <c r="K442"/>
  <c r="D443" l="1"/>
  <c r="L442"/>
  <c r="F443" l="1"/>
  <c r="G443"/>
  <c r="E443" l="1"/>
  <c r="H443" s="1"/>
  <c r="K443"/>
  <c r="D444" l="1"/>
  <c r="L443"/>
  <c r="F444" l="1"/>
  <c r="G444"/>
  <c r="E444" l="1"/>
  <c r="H444" s="1"/>
  <c r="K444"/>
  <c r="D445" l="1"/>
  <c r="L444"/>
  <c r="F445" l="1"/>
  <c r="G445"/>
  <c r="E445" l="1"/>
  <c r="H445" s="1"/>
  <c r="K445"/>
  <c r="D446" l="1"/>
  <c r="L445"/>
  <c r="F446" l="1"/>
  <c r="G446"/>
  <c r="E446" l="1"/>
  <c r="H446" s="1"/>
  <c r="K446"/>
  <c r="D447" l="1"/>
  <c r="L446"/>
  <c r="F447" l="1"/>
  <c r="G447"/>
  <c r="E447" l="1"/>
  <c r="H447" s="1"/>
  <c r="K447"/>
  <c r="D448" l="1"/>
  <c r="L447"/>
  <c r="F448" l="1"/>
  <c r="G448"/>
  <c r="E448" l="1"/>
  <c r="H448" s="1"/>
  <c r="K448"/>
  <c r="D449" l="1"/>
  <c r="L448"/>
  <c r="F449" l="1"/>
  <c r="G449"/>
  <c r="E449" l="1"/>
  <c r="H449" s="1"/>
  <c r="K449"/>
  <c r="D450" l="1"/>
  <c r="L449"/>
  <c r="F450" l="1"/>
  <c r="G450"/>
  <c r="E450" l="1"/>
  <c r="H450" s="1"/>
  <c r="K450"/>
  <c r="D451" l="1"/>
  <c r="L450"/>
  <c r="F451" l="1"/>
  <c r="G451"/>
  <c r="E451" l="1"/>
  <c r="H451" s="1"/>
  <c r="K451"/>
  <c r="D452" l="1"/>
  <c r="L451"/>
  <c r="F452" l="1"/>
  <c r="G452"/>
  <c r="E452" l="1"/>
  <c r="H452" s="1"/>
  <c r="K452"/>
  <c r="D453" l="1"/>
  <c r="L452"/>
  <c r="F453" l="1"/>
  <c r="G453"/>
  <c r="E453" l="1"/>
  <c r="H453" s="1"/>
  <c r="K453"/>
  <c r="D454" l="1"/>
  <c r="L453"/>
  <c r="F454" l="1"/>
  <c r="G454"/>
  <c r="E454" l="1"/>
  <c r="H454" s="1"/>
  <c r="K454"/>
  <c r="D455" l="1"/>
  <c r="L454"/>
  <c r="F455" l="1"/>
  <c r="G455"/>
  <c r="E455" l="1"/>
  <c r="H455" s="1"/>
  <c r="K455"/>
  <c r="D456" l="1"/>
  <c r="L455"/>
  <c r="F456" l="1"/>
  <c r="G456"/>
  <c r="E456" l="1"/>
  <c r="H456" s="1"/>
  <c r="K456"/>
  <c r="D457" l="1"/>
  <c r="L456"/>
  <c r="F457" l="1"/>
  <c r="G457"/>
  <c r="E457" l="1"/>
  <c r="H457" s="1"/>
  <c r="K457"/>
  <c r="D458" l="1"/>
  <c r="L457"/>
  <c r="F458" l="1"/>
  <c r="G458"/>
  <c r="E458" l="1"/>
  <c r="H458" s="1"/>
  <c r="K458"/>
  <c r="D459" l="1"/>
  <c r="L458"/>
  <c r="F459" l="1"/>
  <c r="G459"/>
  <c r="E459" l="1"/>
  <c r="H459" s="1"/>
  <c r="K459"/>
  <c r="D460" l="1"/>
  <c r="L459"/>
  <c r="F460" l="1"/>
  <c r="G460"/>
  <c r="E460" l="1"/>
  <c r="H460" s="1"/>
  <c r="K460"/>
  <c r="D461" l="1"/>
  <c r="L460"/>
  <c r="F461" l="1"/>
  <c r="G461"/>
  <c r="E461" l="1"/>
  <c r="H461" s="1"/>
  <c r="K461"/>
  <c r="D462" l="1"/>
  <c r="L461"/>
  <c r="F462" l="1"/>
  <c r="G462"/>
  <c r="E462" l="1"/>
  <c r="H462" s="1"/>
  <c r="K462"/>
  <c r="D463" l="1"/>
  <c r="L462"/>
  <c r="F463" l="1"/>
  <c r="G463"/>
  <c r="E463" l="1"/>
  <c r="H463" s="1"/>
  <c r="K463"/>
  <c r="D464" l="1"/>
  <c r="L463"/>
  <c r="F464" l="1"/>
  <c r="G464"/>
  <c r="E464" l="1"/>
  <c r="H464" s="1"/>
  <c r="K464"/>
  <c r="D465" l="1"/>
  <c r="L464"/>
  <c r="F465" l="1"/>
  <c r="G465"/>
  <c r="E465" l="1"/>
  <c r="H465" s="1"/>
  <c r="K465"/>
  <c r="D466" l="1"/>
  <c r="L465"/>
  <c r="F466" l="1"/>
  <c r="G466"/>
  <c r="E466" l="1"/>
  <c r="H466" s="1"/>
  <c r="K466"/>
  <c r="D467" l="1"/>
  <c r="L466"/>
  <c r="F467" l="1"/>
  <c r="G467"/>
  <c r="E467" l="1"/>
  <c r="H467" s="1"/>
  <c r="K467"/>
  <c r="D468" l="1"/>
  <c r="L467"/>
  <c r="F468" l="1"/>
  <c r="G468"/>
  <c r="E468" l="1"/>
  <c r="H468" s="1"/>
  <c r="K468"/>
  <c r="D469" l="1"/>
  <c r="L468"/>
  <c r="F469" l="1"/>
  <c r="G469"/>
  <c r="E469" l="1"/>
  <c r="H469" s="1"/>
  <c r="K469"/>
  <c r="D470" l="1"/>
  <c r="L469"/>
  <c r="F470" l="1"/>
  <c r="G470"/>
  <c r="E470" l="1"/>
  <c r="H470" s="1"/>
  <c r="K470"/>
  <c r="D471" l="1"/>
  <c r="L470"/>
  <c r="F471" l="1"/>
  <c r="G471"/>
  <c r="E471" l="1"/>
  <c r="H471" s="1"/>
  <c r="K471"/>
  <c r="D472" l="1"/>
  <c r="L471"/>
  <c r="F472" l="1"/>
  <c r="G472"/>
  <c r="E472" l="1"/>
  <c r="H472" s="1"/>
  <c r="K472"/>
  <c r="D473" l="1"/>
  <c r="L472"/>
  <c r="F473" l="1"/>
  <c r="G473"/>
  <c r="E473" l="1"/>
  <c r="H473" s="1"/>
  <c r="K473"/>
  <c r="D474" l="1"/>
  <c r="L473"/>
  <c r="F474" l="1"/>
  <c r="G474"/>
  <c r="E474" l="1"/>
  <c r="H474" s="1"/>
  <c r="K474"/>
  <c r="D475" l="1"/>
  <c r="L474"/>
  <c r="F475" l="1"/>
  <c r="G475"/>
  <c r="E475" l="1"/>
  <c r="H475" s="1"/>
  <c r="K475"/>
  <c r="D476" l="1"/>
  <c r="L475"/>
  <c r="F476" l="1"/>
  <c r="G476"/>
  <c r="E476" l="1"/>
  <c r="H476" s="1"/>
  <c r="K476"/>
  <c r="D477" l="1"/>
  <c r="L476"/>
  <c r="F477" l="1"/>
  <c r="G477"/>
  <c r="E477" l="1"/>
  <c r="H477" s="1"/>
  <c r="K477"/>
  <c r="D478" l="1"/>
  <c r="L477"/>
  <c r="F478" l="1"/>
  <c r="G478"/>
  <c r="E478" l="1"/>
  <c r="H478" s="1"/>
  <c r="K478"/>
  <c r="D479" l="1"/>
  <c r="L478"/>
  <c r="F479" l="1"/>
  <c r="G479"/>
  <c r="E479" l="1"/>
  <c r="H479" s="1"/>
  <c r="K479"/>
  <c r="D480" l="1"/>
  <c r="L479"/>
  <c r="F480" l="1"/>
  <c r="G480"/>
  <c r="E480" l="1"/>
  <c r="H480" s="1"/>
  <c r="K480"/>
  <c r="D481" l="1"/>
  <c r="L480"/>
  <c r="F481" l="1"/>
  <c r="G481"/>
  <c r="E481" l="1"/>
  <c r="H481" s="1"/>
  <c r="K481"/>
  <c r="D482" l="1"/>
  <c r="L481"/>
  <c r="F482" l="1"/>
  <c r="G482"/>
  <c r="E482" l="1"/>
  <c r="H482" s="1"/>
  <c r="K482"/>
  <c r="D483" l="1"/>
  <c r="L482"/>
  <c r="F483" l="1"/>
  <c r="G483"/>
  <c r="E483" l="1"/>
  <c r="H483" s="1"/>
  <c r="K483"/>
  <c r="D484" l="1"/>
  <c r="L483"/>
  <c r="F484" l="1"/>
  <c r="G484"/>
  <c r="E484" l="1"/>
  <c r="H484" s="1"/>
  <c r="K484"/>
  <c r="D485" l="1"/>
  <c r="L484"/>
  <c r="F485" l="1"/>
  <c r="G485"/>
  <c r="E485" l="1"/>
  <c r="H485" s="1"/>
  <c r="K485"/>
  <c r="D486" l="1"/>
  <c r="L485"/>
  <c r="F486" l="1"/>
  <c r="G486"/>
  <c r="E486" l="1"/>
  <c r="H486" s="1"/>
  <c r="K486"/>
  <c r="D487" l="1"/>
  <c r="L486"/>
  <c r="F487" l="1"/>
  <c r="G487"/>
  <c r="E487" l="1"/>
  <c r="H487" s="1"/>
  <c r="K487"/>
  <c r="D488" l="1"/>
  <c r="L487"/>
  <c r="F488" l="1"/>
  <c r="G488"/>
  <c r="E488" l="1"/>
  <c r="H488" s="1"/>
  <c r="K488"/>
  <c r="D489" l="1"/>
  <c r="L488"/>
  <c r="F489" l="1"/>
  <c r="F5" s="1"/>
  <c r="G489"/>
  <c r="K489" l="1"/>
  <c r="E489"/>
  <c r="H489" s="1"/>
  <c r="L489" s="1"/>
  <c r="F6"/>
</calcChain>
</file>

<file path=xl/sharedStrings.xml><?xml version="1.0" encoding="utf-8"?>
<sst xmlns="http://schemas.openxmlformats.org/spreadsheetml/2006/main" count="75" uniqueCount="27">
  <si>
    <t>Lán með jöfnum afborgunum</t>
  </si>
  <si>
    <t>Fj.afborgana</t>
  </si>
  <si>
    <t>Gj.dagi</t>
  </si>
  <si>
    <t>Afborgun</t>
  </si>
  <si>
    <t>Vextir</t>
  </si>
  <si>
    <t>Greiðsla</t>
  </si>
  <si>
    <t>Lán með jafngreiðslum</t>
  </si>
  <si>
    <t>Eftirst. 
f. greiðslu</t>
  </si>
  <si>
    <t>Eftirst. 
e. greiðslu</t>
  </si>
  <si>
    <t>Vaxtagreiðslur</t>
  </si>
  <si>
    <t>Heildargreiðsla</t>
  </si>
  <si>
    <t>Verðbólga</t>
  </si>
  <si>
    <t>Höfuðstóll</t>
  </si>
  <si>
    <t>Verðbætur</t>
  </si>
  <si>
    <t>Evrur1.1.2008</t>
  </si>
  <si>
    <t>Gengi</t>
  </si>
  <si>
    <t>Normal family guy</t>
  </si>
  <si>
    <t>Íbuð</t>
  </si>
  <si>
    <t>Kaupverð</t>
  </si>
  <si>
    <t>Lán</t>
  </si>
  <si>
    <t>Eign</t>
  </si>
  <si>
    <t>Bíll</t>
  </si>
  <si>
    <t>Hækun á ári</t>
  </si>
  <si>
    <t>Hækkun á mán</t>
  </si>
  <si>
    <t>Greiðsla á mán</t>
  </si>
  <si>
    <t>Greiðsla ári</t>
  </si>
  <si>
    <t>Á ári</t>
  </si>
</sst>
</file>

<file path=xl/styles.xml><?xml version="1.0" encoding="utf-8"?>
<styleSheet xmlns="http://schemas.openxmlformats.org/spreadsheetml/2006/main">
  <numFmts count="9">
    <numFmt numFmtId="6" formatCode="#,##0\ &quot;kr.&quot;;[Red]\-#,##0\ &quot;kr.&quot;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\ &quot;mán&quot;"/>
    <numFmt numFmtId="165" formatCode="#,##0;[Red]\(#,##0\)"/>
    <numFmt numFmtId="166" formatCode="0.0%"/>
    <numFmt numFmtId="168" formatCode="_-* #,##0\ _k_r_._-;\-* #,##0\ _k_r_._-;_-* &quot;-&quot;??\ _k_r_._-;_-@_-"/>
    <numFmt numFmtId="170" formatCode="[$€-2]\ #,##0;[Red]\-[$€-2]\ #,##0"/>
    <numFmt numFmtId="172" formatCode="_-* #,##0\ &quot;kr.&quot;_-;\-* #,##0\ &quot;kr.&quot;_-;_-* &quot;-&quot;??\ &quot;kr.&quot;_-;_-@_-"/>
  </numFmts>
  <fonts count="27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9"/>
      <color rgb="FFFF0000"/>
      <name val="Century Gothic"/>
      <family val="2"/>
    </font>
    <font>
      <sz val="10"/>
      <name val="Arial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8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10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1" fillId="0" borderId="0" xfId="0" applyFont="1"/>
    <xf numFmtId="0" fontId="20" fillId="0" borderId="0" xfId="0" applyFont="1" applyFill="1"/>
    <xf numFmtId="0" fontId="22" fillId="0" borderId="0" xfId="0" applyFont="1"/>
    <xf numFmtId="9" fontId="21" fillId="0" borderId="0" xfId="0" applyNumberFormat="1" applyFont="1"/>
    <xf numFmtId="3" fontId="21" fillId="0" borderId="0" xfId="0" applyNumberFormat="1" applyFont="1" applyBorder="1"/>
    <xf numFmtId="6" fontId="21" fillId="18" borderId="10" xfId="0" applyNumberFormat="1" applyFont="1" applyFill="1" applyBorder="1"/>
    <xf numFmtId="0" fontId="21" fillId="0" borderId="0" xfId="0" applyFont="1" applyBorder="1"/>
    <xf numFmtId="6" fontId="21" fillId="0" borderId="10" xfId="0" applyNumberFormat="1" applyFont="1" applyFill="1" applyBorder="1"/>
    <xf numFmtId="0" fontId="20" fillId="0" borderId="0" xfId="0" applyFont="1" applyFill="1" applyBorder="1"/>
    <xf numFmtId="10" fontId="21" fillId="18" borderId="10" xfId="0" applyNumberFormat="1" applyFont="1" applyFill="1" applyBorder="1"/>
    <xf numFmtId="164" fontId="21" fillId="18" borderId="10" xfId="0" applyNumberFormat="1" applyFont="1" applyFill="1" applyBorder="1"/>
    <xf numFmtId="6" fontId="21" fillId="0" borderId="0" xfId="0" applyNumberFormat="1" applyFont="1" applyFill="1" applyBorder="1"/>
    <xf numFmtId="3" fontId="22" fillId="19" borderId="11" xfId="0" applyNumberFormat="1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right" vertical="center" wrapText="1"/>
    </xf>
    <xf numFmtId="0" fontId="22" fillId="19" borderId="11" xfId="0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23" fillId="0" borderId="0" xfId="0" applyNumberFormat="1" applyFont="1"/>
    <xf numFmtId="165" fontId="21" fillId="0" borderId="0" xfId="0" applyNumberFormat="1" applyFont="1"/>
    <xf numFmtId="166" fontId="21" fillId="18" borderId="10" xfId="0" applyNumberFormat="1" applyFont="1" applyFill="1" applyBorder="1"/>
    <xf numFmtId="168" fontId="24" fillId="0" borderId="0" xfId="42" applyNumberFormat="1" applyFont="1" applyFill="1" applyBorder="1"/>
    <xf numFmtId="168" fontId="24" fillId="0" borderId="0" xfId="0" applyNumberFormat="1" applyFont="1" applyFill="1" applyBorder="1"/>
    <xf numFmtId="170" fontId="21" fillId="18" borderId="10" xfId="0" applyNumberFormat="1" applyFont="1" applyFill="1" applyBorder="1"/>
    <xf numFmtId="170" fontId="21" fillId="0" borderId="10" xfId="0" applyNumberFormat="1" applyFont="1" applyFill="1" applyBorder="1"/>
    <xf numFmtId="3" fontId="22" fillId="19" borderId="12" xfId="0" applyNumberFormat="1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right" vertical="center" wrapText="1"/>
    </xf>
    <xf numFmtId="0" fontId="22" fillId="19" borderId="12" xfId="0" applyFont="1" applyFill="1" applyBorder="1" applyAlignment="1">
      <alignment horizontal="right" vertical="center"/>
    </xf>
    <xf numFmtId="0" fontId="20" fillId="0" borderId="12" xfId="0" applyFont="1" applyFill="1" applyBorder="1"/>
    <xf numFmtId="0" fontId="21" fillId="0" borderId="12" xfId="0" applyFont="1" applyBorder="1" applyAlignment="1">
      <alignment horizontal="center"/>
    </xf>
    <xf numFmtId="165" fontId="21" fillId="0" borderId="12" xfId="0" applyNumberFormat="1" applyFont="1" applyBorder="1"/>
    <xf numFmtId="3" fontId="21" fillId="0" borderId="12" xfId="0" applyNumberFormat="1" applyFont="1" applyBorder="1"/>
    <xf numFmtId="0" fontId="21" fillId="0" borderId="12" xfId="0" applyFont="1" applyBorder="1"/>
    <xf numFmtId="172" fontId="21" fillId="0" borderId="12" xfId="0" applyNumberFormat="1" applyFont="1" applyBorder="1"/>
    <xf numFmtId="2" fontId="21" fillId="0" borderId="12" xfId="0" applyNumberFormat="1" applyFont="1" applyBorder="1"/>
    <xf numFmtId="0" fontId="21" fillId="20" borderId="12" xfId="0" applyFont="1" applyFill="1" applyBorder="1" applyAlignment="1">
      <alignment horizontal="center"/>
    </xf>
    <xf numFmtId="165" fontId="21" fillId="20" borderId="12" xfId="0" applyNumberFormat="1" applyFont="1" applyFill="1" applyBorder="1"/>
    <xf numFmtId="3" fontId="21" fillId="20" borderId="12" xfId="0" applyNumberFormat="1" applyFont="1" applyFill="1" applyBorder="1"/>
    <xf numFmtId="0" fontId="20" fillId="20" borderId="12" xfId="0" applyFont="1" applyFill="1" applyBorder="1"/>
    <xf numFmtId="0" fontId="21" fillId="20" borderId="12" xfId="0" applyFont="1" applyFill="1" applyBorder="1"/>
    <xf numFmtId="172" fontId="21" fillId="20" borderId="12" xfId="0" applyNumberFormat="1" applyFont="1" applyFill="1" applyBorder="1"/>
    <xf numFmtId="0" fontId="21" fillId="20" borderId="0" xfId="0" applyFont="1" applyFill="1"/>
    <xf numFmtId="0" fontId="25" fillId="0" borderId="0" xfId="0" applyFont="1"/>
    <xf numFmtId="0" fontId="26" fillId="0" borderId="0" xfId="0" applyFont="1"/>
    <xf numFmtId="172" fontId="0" fillId="0" borderId="0" xfId="43" applyNumberFormat="1" applyFont="1"/>
    <xf numFmtId="172" fontId="0" fillId="0" borderId="0" xfId="0" applyNumberFormat="1"/>
  </cellXfs>
  <cellStyles count="44">
    <cellStyle name="20% - Áhersla1" xfId="1" builtinId="30" customBuiltin="1"/>
    <cellStyle name="20% - Áhersla2" xfId="2" builtinId="34" customBuiltin="1"/>
    <cellStyle name="20% - Áhersla3" xfId="3" builtinId="38" customBuiltin="1"/>
    <cellStyle name="20% - Áhersla4" xfId="4" builtinId="42" customBuiltin="1"/>
    <cellStyle name="20% - Áhersla5" xfId="5" builtinId="46" customBuiltin="1"/>
    <cellStyle name="20% - Áhersla6" xfId="6" builtinId="50" customBuiltin="1"/>
    <cellStyle name="40% - Áhersla1" xfId="7" builtinId="31" customBuiltin="1"/>
    <cellStyle name="40% - Áhersla2" xfId="8" builtinId="35" customBuiltin="1"/>
    <cellStyle name="40% - Áhersla3" xfId="9" builtinId="39" customBuiltin="1"/>
    <cellStyle name="40% - Áhersla4" xfId="10" builtinId="43" customBuiltin="1"/>
    <cellStyle name="40% - Áhersla5" xfId="11" builtinId="47" customBuiltin="1"/>
    <cellStyle name="40% - Áhersla6" xfId="12" builtinId="51" customBuiltin="1"/>
    <cellStyle name="60% - Áhersla1" xfId="13" builtinId="32" customBuiltin="1"/>
    <cellStyle name="60% - Áhersla2" xfId="14" builtinId="36" customBuiltin="1"/>
    <cellStyle name="60% - Áhersla3" xfId="15" builtinId="40" customBuiltin="1"/>
    <cellStyle name="60% - Áhersla4" xfId="16" builtinId="44" customBuiltin="1"/>
    <cellStyle name="60% - Áhersla5" xfId="17" builtinId="48" customBuiltin="1"/>
    <cellStyle name="60% - Áhersla6" xfId="18" builtinId="52" customBuiltin="1"/>
    <cellStyle name="Alls" xfId="40" builtinId="25" customBuiltin="1"/>
    <cellStyle name="Athuga hólf" xfId="27" builtinId="23" customBuiltin="1"/>
    <cellStyle name="Áhersla1" xfId="19" builtinId="29" customBuiltin="1"/>
    <cellStyle name="Áhersla2" xfId="20" builtinId="33" customBuiltin="1"/>
    <cellStyle name="Áhersla3" xfId="21" builtinId="37" customBuiltin="1"/>
    <cellStyle name="Áhersla4" xfId="22" builtinId="41" customBuiltin="1"/>
    <cellStyle name="Áhersla5" xfId="23" builtinId="45" customBuiltin="1"/>
    <cellStyle name="Áhersla6" xfId="24" builtinId="49" customBuiltin="1"/>
    <cellStyle name="Fyrirsögn 1" xfId="30" builtinId="16" customBuiltin="1"/>
    <cellStyle name="Fyrirsögn 2" xfId="31" builtinId="17" customBuiltin="1"/>
    <cellStyle name="Fyrirsögn 3" xfId="32" builtinId="18" customBuiltin="1"/>
    <cellStyle name="Fyrirsögn 4" xfId="33" builtinId="19" customBuiltin="1"/>
    <cellStyle name="Gjaldmiðill" xfId="43" builtinId="4"/>
    <cellStyle name="Gott" xfId="29" builtinId="26" customBuiltin="1"/>
    <cellStyle name="Hlutlaust" xfId="36" builtinId="28" customBuiltin="1"/>
    <cellStyle name="Inntak" xfId="34" builtinId="20" customBuiltin="1"/>
    <cellStyle name="Minnismiði" xfId="37" builtinId="10" customBuiltin="1"/>
    <cellStyle name="Rangt" xfId="25" builtinId="27" customBuiltin="1"/>
    <cellStyle name="Skýringartexti" xfId="28" builtinId="53" customBuiltin="1"/>
    <cellStyle name="Tengt hólf" xfId="35" builtinId="24" customBuiltin="1"/>
    <cellStyle name="Titill" xfId="39" builtinId="15" customBuiltin="1"/>
    <cellStyle name="Útreikningur" xfId="26" builtinId="22" customBuiltin="1"/>
    <cellStyle name="Úttak" xfId="38" builtinId="21" customBuiltin="1"/>
    <cellStyle name="Venjuleg" xfId="0" builtinId="0"/>
    <cellStyle name="Viðvörunartexti" xfId="41" builtinId="11" customBuiltin="1"/>
    <cellStyle name="Þúsundaskiltákn" xfId="4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>
              <a:defRPr lang="en-US"/>
            </a:pPr>
            <a:r>
              <a:rPr lang="en-US" sz="1600" b="1"/>
              <a:t>Eftirstöðvar lán - breyting með tíma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210876803551609"/>
          <c:y val="7.3409461663947809E-2"/>
          <c:w val="0.8745837957824637"/>
          <c:h val="0.82218597063621535"/>
        </c:manualLayout>
      </c:layout>
      <c:areaChart>
        <c:grouping val="standard"/>
        <c:ser>
          <c:idx val="0"/>
          <c:order val="0"/>
          <c:tx>
            <c:strRef>
              <c:f>'Jafngreiðslur (með verðbólgu)'!$B$9</c:f>
              <c:strCache>
                <c:ptCount val="1"/>
                <c:pt idx="0">
                  <c:v>Gj.dagi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'Jafngreiðslur (með verðbólgu)'!$B$10:$B$489</c:f>
              <c:numCache>
                <c:formatCode>General</c:formatCode>
                <c:ptCount val="4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</c:numCache>
            </c:numRef>
          </c:val>
        </c:ser>
        <c:ser>
          <c:idx val="1"/>
          <c:order val="1"/>
          <c:tx>
            <c:strRef>
              <c:f>'Jafngreiðslur (með verðbólgu)'!$H$9</c:f>
              <c:strCache>
                <c:ptCount val="1"/>
                <c:pt idx="0">
                  <c:v>Eftirst. 
e. greiðslu</c:v>
                </c:pt>
              </c:strCache>
            </c:strRef>
          </c:tx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'Jafngreiðslur (með verðbólgu)'!$H$10:$H$489</c:f>
              <c:numCache>
                <c:formatCode>#,##0</c:formatCode>
                <c:ptCount val="480"/>
                <c:pt idx="0">
                  <c:v>20019557.593404844</c:v>
                </c:pt>
                <c:pt idx="1">
                  <c:v>20039070.124470025</c:v>
                </c:pt>
                <c:pt idx="2">
                  <c:v>20058537.074577793</c:v>
                </c:pt>
                <c:pt idx="3">
                  <c:v>20077957.921703458</c:v>
                </c:pt>
                <c:pt idx="4">
                  <c:v>20097332.140395101</c:v>
                </c:pt>
                <c:pt idx="5">
                  <c:v>20116659.201753214</c:v>
                </c:pt>
                <c:pt idx="6">
                  <c:v>20135938.573410161</c:v>
                </c:pt>
                <c:pt idx="7">
                  <c:v>20155169.719509576</c:v>
                </c:pt>
                <c:pt idx="8">
                  <c:v>20174352.100685608</c:v>
                </c:pt>
                <c:pt idx="9">
                  <c:v>20193485.174042065</c:v>
                </c:pt>
                <c:pt idx="10">
                  <c:v>20212568.393131413</c:v>
                </c:pt>
                <c:pt idx="11">
                  <c:v>20231601.207933683</c:v>
                </c:pt>
                <c:pt idx="12">
                  <c:v>20250583.064835235</c:v>
                </c:pt>
                <c:pt idx="13">
                  <c:v>20269513.406607404</c:v>
                </c:pt>
                <c:pt idx="14">
                  <c:v>20288391.672385022</c:v>
                </c:pt>
                <c:pt idx="15">
                  <c:v>20307217.297644824</c:v>
                </c:pt>
                <c:pt idx="16">
                  <c:v>20325989.714183714</c:v>
                </c:pt>
                <c:pt idx="17">
                  <c:v>20344708.350096911</c:v>
                </c:pt>
                <c:pt idx="18">
                  <c:v>20363372.629755981</c:v>
                </c:pt>
                <c:pt idx="19">
                  <c:v>20381981.973786715</c:v>
                </c:pt>
                <c:pt idx="20">
                  <c:v>20400535.799046904</c:v>
                </c:pt>
                <c:pt idx="21">
                  <c:v>20419033.518603969</c:v>
                </c:pt>
                <c:pt idx="22">
                  <c:v>20437474.541712485</c:v>
                </c:pt>
                <c:pt idx="23">
                  <c:v>20455858.273791533</c:v>
                </c:pt>
                <c:pt idx="24">
                  <c:v>20474184.116401963</c:v>
                </c:pt>
                <c:pt idx="25">
                  <c:v>20492451.467223492</c:v>
                </c:pt>
                <c:pt idx="26">
                  <c:v>20510659.720031708</c:v>
                </c:pt>
                <c:pt idx="27">
                  <c:v>20528808.264674887</c:v>
                </c:pt>
                <c:pt idx="28">
                  <c:v>20546896.487050734</c:v>
                </c:pt>
                <c:pt idx="29">
                  <c:v>20564923.769082945</c:v>
                </c:pt>
                <c:pt idx="30">
                  <c:v>20582889.488697659</c:v>
                </c:pt>
                <c:pt idx="31">
                  <c:v>20600793.019799758</c:v>
                </c:pt>
                <c:pt idx="32">
                  <c:v>20618633.732249033</c:v>
                </c:pt>
                <c:pt idx="33">
                  <c:v>20636410.991836227</c:v>
                </c:pt>
                <c:pt idx="34">
                  <c:v>20654124.160258915</c:v>
                </c:pt>
                <c:pt idx="35">
                  <c:v>20671772.595097259</c:v>
                </c:pt>
                <c:pt idx="36">
                  <c:v>20689355.649789624</c:v>
                </c:pt>
                <c:pt idx="37">
                  <c:v>20706872.67360805</c:v>
                </c:pt>
                <c:pt idx="38">
                  <c:v>20724323.011633568</c:v>
                </c:pt>
                <c:pt idx="39">
                  <c:v>20741706.004731406</c:v>
                </c:pt>
                <c:pt idx="40">
                  <c:v>20759020.989526007</c:v>
                </c:pt>
                <c:pt idx="41">
                  <c:v>20776267.298375957</c:v>
                </c:pt>
                <c:pt idx="42">
                  <c:v>20793444.259348698</c:v>
                </c:pt>
                <c:pt idx="43">
                  <c:v>20810551.196195167</c:v>
                </c:pt>
                <c:pt idx="44">
                  <c:v>20827587.428324245</c:v>
                </c:pt>
                <c:pt idx="45">
                  <c:v>20844552.27077705</c:v>
                </c:pt>
                <c:pt idx="46">
                  <c:v>20861445.034201134</c:v>
                </c:pt>
                <c:pt idx="47">
                  <c:v>20878265.024824467</c:v>
                </c:pt>
                <c:pt idx="48">
                  <c:v>20895011.544429306</c:v>
                </c:pt>
                <c:pt idx="49">
                  <c:v>20911683.890325908</c:v>
                </c:pt>
                <c:pt idx="50">
                  <c:v>20928281.355326094</c:v>
                </c:pt>
                <c:pt idx="51">
                  <c:v>20944803.227716643</c:v>
                </c:pt>
                <c:pt idx="52">
                  <c:v>20961248.791232556</c:v>
                </c:pt>
                <c:pt idx="53">
                  <c:v>20977617.325030141</c:v>
                </c:pt>
                <c:pt idx="54">
                  <c:v>20993908.103659954</c:v>
                </c:pt>
                <c:pt idx="55">
                  <c:v>21010120.3970396</c:v>
                </c:pt>
                <c:pt idx="56">
                  <c:v>21026253.470426328</c:v>
                </c:pt>
                <c:pt idx="57">
                  <c:v>21042306.584389545</c:v>
                </c:pt>
                <c:pt idx="58">
                  <c:v>21058278.994783081</c:v>
                </c:pt>
                <c:pt idx="59">
                  <c:v>21074169.952717356</c:v>
                </c:pt>
                <c:pt idx="60">
                  <c:v>21089978.704531375</c:v>
                </c:pt>
                <c:pt idx="61">
                  <c:v>21105704.491764534</c:v>
                </c:pt>
                <c:pt idx="62">
                  <c:v>21121346.551128305</c:v>
                </c:pt>
                <c:pt idx="63">
                  <c:v>21136904.11447772</c:v>
                </c:pt>
                <c:pt idx="64">
                  <c:v>21152376.408782698</c:v>
                </c:pt>
                <c:pt idx="65">
                  <c:v>21167762.65609923</c:v>
                </c:pt>
                <c:pt idx="66">
                  <c:v>21183062.073540371</c:v>
                </c:pt>
                <c:pt idx="67">
                  <c:v>21198273.873247065</c:v>
                </c:pt>
                <c:pt idx="68">
                  <c:v>21213397.262358829</c:v>
                </c:pt>
                <c:pt idx="69">
                  <c:v>21228431.442984223</c:v>
                </c:pt>
                <c:pt idx="70">
                  <c:v>21243375.612171195</c:v>
                </c:pt>
                <c:pt idx="71">
                  <c:v>21258228.961877219</c:v>
                </c:pt>
                <c:pt idx="72">
                  <c:v>21272990.678939272</c:v>
                </c:pt>
                <c:pt idx="73">
                  <c:v>21287659.945043657</c:v>
                </c:pt>
                <c:pt idx="74">
                  <c:v>21302235.936695624</c:v>
                </c:pt>
                <c:pt idx="75">
                  <c:v>21316717.825188812</c:v>
                </c:pt>
                <c:pt idx="76">
                  <c:v>21331104.776574552</c:v>
                </c:pt>
                <c:pt idx="77">
                  <c:v>21345395.951630946</c:v>
                </c:pt>
                <c:pt idx="78">
                  <c:v>21359590.505831808</c:v>
                </c:pt>
                <c:pt idx="79">
                  <c:v>21373687.589315388</c:v>
                </c:pt>
                <c:pt idx="80">
                  <c:v>21387686.346852943</c:v>
                </c:pt>
                <c:pt idx="81">
                  <c:v>21401585.917817123</c:v>
                </c:pt>
                <c:pt idx="82">
                  <c:v>21415385.436150156</c:v>
                </c:pt>
                <c:pt idx="83">
                  <c:v>21429084.030331858</c:v>
                </c:pt>
                <c:pt idx="84">
                  <c:v>21442680.823347479</c:v>
                </c:pt>
                <c:pt idx="85">
                  <c:v>21456174.932655327</c:v>
                </c:pt>
                <c:pt idx="86">
                  <c:v>21469565.47015423</c:v>
                </c:pt>
                <c:pt idx="87">
                  <c:v>21482851.542150807</c:v>
                </c:pt>
                <c:pt idx="88">
                  <c:v>21496032.249326531</c:v>
                </c:pt>
                <c:pt idx="89">
                  <c:v>21509106.686704628</c:v>
                </c:pt>
                <c:pt idx="90">
                  <c:v>21522073.943616778</c:v>
                </c:pt>
                <c:pt idx="91">
                  <c:v>21534933.103669595</c:v>
                </c:pt>
                <c:pt idx="92">
                  <c:v>21547683.244710956</c:v>
                </c:pt>
                <c:pt idx="93">
                  <c:v>21560323.438796107</c:v>
                </c:pt>
                <c:pt idx="94">
                  <c:v>21572852.752153587</c:v>
                </c:pt>
                <c:pt idx="95">
                  <c:v>21585270.245150939</c:v>
                </c:pt>
                <c:pt idx="96">
                  <c:v>21597574.972260248</c:v>
                </c:pt>
                <c:pt idx="97">
                  <c:v>21609765.982023448</c:v>
                </c:pt>
                <c:pt idx="98">
                  <c:v>21621842.317017455</c:v>
                </c:pt>
                <c:pt idx="99">
                  <c:v>21633803.013819084</c:v>
                </c:pt>
                <c:pt idx="100">
                  <c:v>21645647.102969784</c:v>
                </c:pt>
                <c:pt idx="101">
                  <c:v>21657373.608940128</c:v>
                </c:pt>
                <c:pt idx="102">
                  <c:v>21668981.550094139</c:v>
                </c:pt>
                <c:pt idx="103">
                  <c:v>21680469.938653383</c:v>
                </c:pt>
                <c:pt idx="104">
                  <c:v>21691837.780660886</c:v>
                </c:pt>
                <c:pt idx="105">
                  <c:v>21703084.075944792</c:v>
                </c:pt>
                <c:pt idx="106">
                  <c:v>21714207.818081863</c:v>
                </c:pt>
                <c:pt idx="107">
                  <c:v>21725207.994360738</c:v>
                </c:pt>
                <c:pt idx="108">
                  <c:v>21736083.585744981</c:v>
                </c:pt>
                <c:pt idx="109">
                  <c:v>21746833.566835936</c:v>
                </c:pt>
                <c:pt idx="110">
                  <c:v>21757456.905835342</c:v>
                </c:pt>
                <c:pt idx="111">
                  <c:v>21767952.564507734</c:v>
                </c:pt>
                <c:pt idx="112">
                  <c:v>21778319.498142663</c:v>
                </c:pt>
                <c:pt idx="113">
                  <c:v>21788556.655516643</c:v>
                </c:pt>
                <c:pt idx="114">
                  <c:v>21798662.978854924</c:v>
                </c:pt>
                <c:pt idx="115">
                  <c:v>21808637.403793015</c:v>
                </c:pt>
                <c:pt idx="116">
                  <c:v>21818478.859337993</c:v>
                </c:pt>
                <c:pt idx="117">
                  <c:v>21828186.267829601</c:v>
                </c:pt>
                <c:pt idx="118">
                  <c:v>21837758.544901107</c:v>
                </c:pt>
                <c:pt idx="119">
                  <c:v>21847194.59943993</c:v>
                </c:pt>
                <c:pt idx="120">
                  <c:v>21856493.333548073</c:v>
                </c:pt>
                <c:pt idx="121">
                  <c:v>21865653.642502278</c:v>
                </c:pt>
                <c:pt idx="122">
                  <c:v>21874674.41471399</c:v>
                </c:pt>
                <c:pt idx="123">
                  <c:v>21883554.531689074</c:v>
                </c:pt>
                <c:pt idx="124">
                  <c:v>21892292.867987297</c:v>
                </c:pt>
                <c:pt idx="125">
                  <c:v>21900888.29118159</c:v>
                </c:pt>
                <c:pt idx="126">
                  <c:v>21909339.661817059</c:v>
                </c:pt>
                <c:pt idx="127">
                  <c:v>21917645.833369758</c:v>
                </c:pt>
                <c:pt idx="128">
                  <c:v>21925805.652205251</c:v>
                </c:pt>
                <c:pt idx="129">
                  <c:v>21933817.957536891</c:v>
                </c:pt>
                <c:pt idx="130">
                  <c:v>21941681.581383888</c:v>
                </c:pt>
                <c:pt idx="131">
                  <c:v>21949395.348529153</c:v>
                </c:pt>
                <c:pt idx="132">
                  <c:v>21956958.076476838</c:v>
                </c:pt>
                <c:pt idx="133">
                  <c:v>21964368.575409684</c:v>
                </c:pt>
                <c:pt idx="134">
                  <c:v>21971625.648146112</c:v>
                </c:pt>
                <c:pt idx="135">
                  <c:v>21978728.090097047</c:v>
                </c:pt>
                <c:pt idx="136">
                  <c:v>21985674.689222507</c:v>
                </c:pt>
                <c:pt idx="137">
                  <c:v>21992464.22598796</c:v>
                </c:pt>
                <c:pt idx="138">
                  <c:v>21999095.473320369</c:v>
                </c:pt>
                <c:pt idx="139">
                  <c:v>22005567.196564056</c:v>
                </c:pt>
                <c:pt idx="140">
                  <c:v>22011878.15343627</c:v>
                </c:pt>
                <c:pt idx="141">
                  <c:v>22018027.093982495</c:v>
                </c:pt>
                <c:pt idx="142">
                  <c:v>22024012.760531526</c:v>
                </c:pt>
                <c:pt idx="143">
                  <c:v>22029833.887650259</c:v>
                </c:pt>
                <c:pt idx="144">
                  <c:v>22035489.202098239</c:v>
                </c:pt>
                <c:pt idx="145">
                  <c:v>22040977.422781941</c:v>
                </c:pt>
                <c:pt idx="146">
                  <c:v>22046297.260708775</c:v>
                </c:pt>
                <c:pt idx="147">
                  <c:v>22051447.418940835</c:v>
                </c:pt>
                <c:pt idx="148">
                  <c:v>22056426.592548389</c:v>
                </c:pt>
                <c:pt idx="149">
                  <c:v>22061233.468563087</c:v>
                </c:pt>
                <c:pt idx="150">
                  <c:v>22065866.725930907</c:v>
                </c:pt>
                <c:pt idx="151">
                  <c:v>22070325.03546482</c:v>
                </c:pt>
                <c:pt idx="152">
                  <c:v>22074607.05979719</c:v>
                </c:pt>
                <c:pt idx="153">
                  <c:v>22078711.453331906</c:v>
                </c:pt>
                <c:pt idx="154">
                  <c:v>22082636.862196222</c:v>
                </c:pt>
                <c:pt idx="155">
                  <c:v>22086381.924192328</c:v>
                </c:pt>
                <c:pt idx="156">
                  <c:v>22089945.268748622</c:v>
                </c:pt>
                <c:pt idx="157">
                  <c:v>22093325.516870756</c:v>
                </c:pt>
                <c:pt idx="158">
                  <c:v>22096521.28109232</c:v>
                </c:pt>
                <c:pt idx="159">
                  <c:v>22099531.165425312</c:v>
                </c:pt>
                <c:pt idx="160">
                  <c:v>22102353.765310284</c:v>
                </c:pt>
                <c:pt idx="161">
                  <c:v>22104987.667566199</c:v>
                </c:pt>
                <c:pt idx="162">
                  <c:v>22107431.450340025</c:v>
                </c:pt>
                <c:pt idx="163">
                  <c:v>22109683.683056012</c:v>
                </c:pt>
                <c:pt idx="164">
                  <c:v>22111742.926364683</c:v>
                </c:pt>
                <c:pt idx="165">
                  <c:v>22113607.73209155</c:v>
                </c:pt>
                <c:pt idx="166">
                  <c:v>22115276.6431855</c:v>
                </c:pt>
                <c:pt idx="167">
                  <c:v>22116748.193666913</c:v>
                </c:pt>
                <c:pt idx="168">
                  <c:v>22118020.908575453</c:v>
                </c:pt>
                <c:pt idx="169">
                  <c:v>22119093.303917587</c:v>
                </c:pt>
                <c:pt idx="170">
                  <c:v>22119963.886613782</c:v>
                </c:pt>
                <c:pt idx="171">
                  <c:v>22120631.154445406</c:v>
                </c:pt>
                <c:pt idx="172">
                  <c:v>22121093.596001323</c:v>
                </c:pt>
                <c:pt idx="173">
                  <c:v>22121349.690624155</c:v>
                </c:pt>
                <c:pt idx="174">
                  <c:v>22121397.908356275</c:v>
                </c:pt>
                <c:pt idx="175">
                  <c:v>22121236.709885467</c:v>
                </c:pt>
                <c:pt idx="176">
                  <c:v>22120864.546490267</c:v>
                </c:pt>
                <c:pt idx="177">
                  <c:v>22120279.859984994</c:v>
                </c:pt>
                <c:pt idx="178">
                  <c:v>22119481.082664464</c:v>
                </c:pt>
                <c:pt idx="179">
                  <c:v>22118466.637248404</c:v>
                </c:pt>
                <c:pt idx="180">
                  <c:v>22117234.936825495</c:v>
                </c:pt>
                <c:pt idx="181">
                  <c:v>22115784.38479716</c:v>
                </c:pt>
                <c:pt idx="182">
                  <c:v>22114113.374820963</c:v>
                </c:pt>
                <c:pt idx="183">
                  <c:v>22112220.290753726</c:v>
                </c:pt>
                <c:pt idx="184">
                  <c:v>22110103.506594304</c:v>
                </c:pt>
                <c:pt idx="185">
                  <c:v>22107761.386426017</c:v>
                </c:pt>
                <c:pt idx="186">
                  <c:v>22105192.284358766</c:v>
                </c:pt>
                <c:pt idx="187">
                  <c:v>22102394.544470817</c:v>
                </c:pt>
                <c:pt idx="188">
                  <c:v>22099366.500750236</c:v>
                </c:pt>
                <c:pt idx="189">
                  <c:v>22096106.477035992</c:v>
                </c:pt>
                <c:pt idx="190">
                  <c:v>22092612.786958724</c:v>
                </c:pt>
                <c:pt idx="191">
                  <c:v>22088883.733881161</c:v>
                </c:pt>
                <c:pt idx="192">
                  <c:v>22084917.610838193</c:v>
                </c:pt>
                <c:pt idx="193">
                  <c:v>22080712.700476624</c:v>
                </c:pt>
                <c:pt idx="194">
                  <c:v>22076267.274994537</c:v>
                </c:pt>
                <c:pt idx="195">
                  <c:v>22071579.59608034</c:v>
                </c:pt>
                <c:pt idx="196">
                  <c:v>22066647.914851446</c:v>
                </c:pt>
                <c:pt idx="197">
                  <c:v>22061470.471792601</c:v>
                </c:pt>
                <c:pt idx="198">
                  <c:v>22056045.496693868</c:v>
                </c:pt>
                <c:pt idx="199">
                  <c:v>22050371.208588235</c:v>
                </c:pt>
                <c:pt idx="200">
                  <c:v>22044445.815688871</c:v>
                </c:pt>
                <c:pt idx="201">
                  <c:v>22038267.515326031</c:v>
                </c:pt>
                <c:pt idx="202">
                  <c:v>22031834.493883576</c:v>
                </c:pt>
                <c:pt idx="203">
                  <c:v>22025144.92673514</c:v>
                </c:pt>
                <c:pt idx="204">
                  <c:v>22018196.978179935</c:v>
                </c:pt>
                <c:pt idx="205">
                  <c:v>22010988.801378172</c:v>
                </c:pt>
                <c:pt idx="206">
                  <c:v>22003518.538286109</c:v>
                </c:pt>
                <c:pt idx="207">
                  <c:v>21995784.319590751</c:v>
                </c:pt>
                <c:pt idx="208">
                  <c:v>21987784.264644131</c:v>
                </c:pt>
                <c:pt idx="209">
                  <c:v>21979516.481397238</c:v>
                </c:pt>
                <c:pt idx="210">
                  <c:v>21970979.066333577</c:v>
                </c:pt>
                <c:pt idx="211">
                  <c:v>21962170.104402304</c:v>
                </c:pt>
                <c:pt idx="212">
                  <c:v>21953087.66895102</c:v>
                </c:pt>
                <c:pt idx="213">
                  <c:v>21943729.821658161</c:v>
                </c:pt>
                <c:pt idx="214">
                  <c:v>21934094.612464968</c:v>
                </c:pt>
                <c:pt idx="215">
                  <c:v>21924180.079507116</c:v>
                </c:pt>
                <c:pt idx="216">
                  <c:v>21913984.249045935</c:v>
                </c:pt>
                <c:pt idx="217">
                  <c:v>21903505.135399181</c:v>
                </c:pt>
                <c:pt idx="218">
                  <c:v>21892740.740871489</c:v>
                </c:pt>
                <c:pt idx="219">
                  <c:v>21881689.055684373</c:v>
                </c:pt>
                <c:pt idx="220">
                  <c:v>21870348.057905845</c:v>
                </c:pt>
                <c:pt idx="221">
                  <c:v>21858715.713379614</c:v>
                </c:pt>
                <c:pt idx="222">
                  <c:v>21846789.975653872</c:v>
                </c:pt>
                <c:pt idx="223">
                  <c:v>21834568.785909686</c:v>
                </c:pt>
                <c:pt idx="224">
                  <c:v>21822050.072888996</c:v>
                </c:pt>
                <c:pt idx="225">
                  <c:v>21809231.752822131</c:v>
                </c:pt>
                <c:pt idx="226">
                  <c:v>21796111.729354981</c:v>
                </c:pt>
                <c:pt idx="227">
                  <c:v>21782687.893475693</c:v>
                </c:pt>
                <c:pt idx="228">
                  <c:v>21768958.123440996</c:v>
                </c:pt>
                <c:pt idx="229">
                  <c:v>21754920.284702051</c:v>
                </c:pt>
                <c:pt idx="230">
                  <c:v>21740572.229829907</c:v>
                </c:pt>
                <c:pt idx="231">
                  <c:v>21725911.798440512</c:v>
                </c:pt>
                <c:pt idx="232">
                  <c:v>21710936.8171193</c:v>
                </c:pt>
                <c:pt idx="233">
                  <c:v>21695645.099345341</c:v>
                </c:pt>
                <c:pt idx="234">
                  <c:v>21680034.445415054</c:v>
                </c:pt>
                <c:pt idx="235">
                  <c:v>21664102.642365459</c:v>
                </c:pt>
                <c:pt idx="236">
                  <c:v>21647847.463897042</c:v>
                </c:pt>
                <c:pt idx="237">
                  <c:v>21631266.670296103</c:v>
                </c:pt>
                <c:pt idx="238">
                  <c:v>21614358.008356728</c:v>
                </c:pt>
                <c:pt idx="239">
                  <c:v>21597119.211302251</c:v>
                </c:pt>
                <c:pt idx="240">
                  <c:v>21579547.998706292</c:v>
                </c:pt>
                <c:pt idx="241">
                  <c:v>21561642.076413363</c:v>
                </c:pt>
                <c:pt idx="242">
                  <c:v>21543399.136458941</c:v>
                </c:pt>
                <c:pt idx="243">
                  <c:v>21524816.856989179</c:v>
                </c:pt>
                <c:pt idx="244">
                  <c:v>21505892.902180072</c:v>
                </c:pt>
                <c:pt idx="245">
                  <c:v>21486624.922156207</c:v>
                </c:pt>
                <c:pt idx="246">
                  <c:v>21467010.552909028</c:v>
                </c:pt>
                <c:pt idx="247">
                  <c:v>21447047.416214615</c:v>
                </c:pt>
                <c:pt idx="248">
                  <c:v>21426733.119551014</c:v>
                </c:pt>
                <c:pt idx="249">
                  <c:v>21406065.256015088</c:v>
                </c:pt>
                <c:pt idx="250">
                  <c:v>21385041.404238869</c:v>
                </c:pt>
                <c:pt idx="251">
                  <c:v>21363659.128305443</c:v>
                </c:pt>
                <c:pt idx="252">
                  <c:v>21341915.977664344</c:v>
                </c:pt>
                <c:pt idx="253">
                  <c:v>21319809.48704648</c:v>
                </c:pt>
                <c:pt idx="254">
                  <c:v>21297337.176378533</c:v>
                </c:pt>
                <c:pt idx="255">
                  <c:v>21274496.550696898</c:v>
                </c:pt>
                <c:pt idx="256">
                  <c:v>21251285.100061111</c:v>
                </c:pt>
                <c:pt idx="257">
                  <c:v>21227700.29946677</c:v>
                </c:pt>
                <c:pt idx="258">
                  <c:v>21203739.608757991</c:v>
                </c:pt>
                <c:pt idx="259">
                  <c:v>21179400.472539306</c:v>
                </c:pt>
                <c:pt idx="260">
                  <c:v>21154680.320087086</c:v>
                </c:pt>
                <c:pt idx="261">
                  <c:v>21129576.56526047</c:v>
                </c:pt>
                <c:pt idx="262">
                  <c:v>21104086.606411736</c:v>
                </c:pt>
                <c:pt idx="263">
                  <c:v>21078207.826296184</c:v>
                </c:pt>
                <c:pt idx="264">
                  <c:v>21051937.591981504</c:v>
                </c:pt>
                <c:pt idx="265">
                  <c:v>21025273.254756607</c:v>
                </c:pt>
                <c:pt idx="266">
                  <c:v>20998212.150039926</c:v>
                </c:pt>
                <c:pt idx="267">
                  <c:v>20970751.597287219</c:v>
                </c:pt>
                <c:pt idx="268">
                  <c:v>20942888.899898801</c:v>
                </c:pt>
                <c:pt idx="269">
                  <c:v>20914621.345126282</c:v>
                </c:pt>
                <c:pt idx="270">
                  <c:v>20885946.203978732</c:v>
                </c:pt>
                <c:pt idx="271">
                  <c:v>20856860.731128316</c:v>
                </c:pt>
                <c:pt idx="272">
                  <c:v>20827362.164815411</c:v>
                </c:pt>
                <c:pt idx="273">
                  <c:v>20797447.726753131</c:v>
                </c:pt>
                <c:pt idx="274">
                  <c:v>20767114.62203135</c:v>
                </c:pt>
                <c:pt idx="275">
                  <c:v>20736360.039020125</c:v>
                </c:pt>
                <c:pt idx="276">
                  <c:v>20705181.149272606</c:v>
                </c:pt>
                <c:pt idx="277">
                  <c:v>20673575.107427351</c:v>
                </c:pt>
                <c:pt idx="278">
                  <c:v>20641539.051110104</c:v>
                </c:pt>
                <c:pt idx="279">
                  <c:v>20609070.100834988</c:v>
                </c:pt>
                <c:pt idx="280">
                  <c:v>20576165.359905165</c:v>
                </c:pt>
                <c:pt idx="281">
                  <c:v>20542821.914312851</c:v>
                </c:pt>
                <c:pt idx="282">
                  <c:v>20509036.832638837</c:v>
                </c:pt>
                <c:pt idx="283">
                  <c:v>20474807.16595139</c:v>
                </c:pt>
                <c:pt idx="284">
                  <c:v>20440129.947704554</c:v>
                </c:pt>
                <c:pt idx="285">
                  <c:v>20405002.193635922</c:v>
                </c:pt>
                <c:pt idx="286">
                  <c:v>20369420.901663762</c:v>
                </c:pt>
                <c:pt idx="287">
                  <c:v>20333383.051783577</c:v>
                </c:pt>
                <c:pt idx="288">
                  <c:v>20296885.605964076</c:v>
                </c:pt>
                <c:pt idx="289">
                  <c:v>20259925.508042518</c:v>
                </c:pt>
                <c:pt idx="290">
                  <c:v>20222499.683619488</c:v>
                </c:pt>
                <c:pt idx="291">
                  <c:v>20184605.039953042</c:v>
                </c:pt>
                <c:pt idx="292">
                  <c:v>20146238.465852257</c:v>
                </c:pt>
                <c:pt idx="293">
                  <c:v>20107396.831570145</c:v>
                </c:pt>
                <c:pt idx="294">
                  <c:v>20068076.988695987</c:v>
                </c:pt>
                <c:pt idx="295">
                  <c:v>20028275.770047009</c:v>
                </c:pt>
                <c:pt idx="296">
                  <c:v>19987989.989559464</c:v>
                </c:pt>
                <c:pt idx="297">
                  <c:v>19947216.442179073</c:v>
                </c:pt>
                <c:pt idx="298">
                  <c:v>19905951.903750822</c:v>
                </c:pt>
                <c:pt idx="299">
                  <c:v>19864193.13090815</c:v>
                </c:pt>
                <c:pt idx="300">
                  <c:v>19821936.860961497</c:v>
                </c:pt>
                <c:pt idx="301">
                  <c:v>19779179.81178619</c:v>
                </c:pt>
                <c:pt idx="302">
                  <c:v>19735918.681709681</c:v>
                </c:pt>
                <c:pt idx="303">
                  <c:v>19692150.14939817</c:v>
                </c:pt>
                <c:pt idx="304">
                  <c:v>19647870.873742551</c:v>
                </c:pt>
                <c:pt idx="305">
                  <c:v>19603077.493743695</c:v>
                </c:pt>
                <c:pt idx="306">
                  <c:v>19557766.628397077</c:v>
                </c:pt>
                <c:pt idx="307">
                  <c:v>19511934.876576763</c:v>
                </c:pt>
                <c:pt idx="308">
                  <c:v>19465578.816918693</c:v>
                </c:pt>
                <c:pt idx="309">
                  <c:v>19418695.007703312</c:v>
                </c:pt>
                <c:pt idx="310">
                  <c:v>19371279.986737523</c:v>
                </c:pt>
                <c:pt idx="311">
                  <c:v>19323330.271235958</c:v>
                </c:pt>
                <c:pt idx="312">
                  <c:v>19274842.357701559</c:v>
                </c:pt>
                <c:pt idx="313">
                  <c:v>19225812.721805483</c:v>
                </c:pt>
                <c:pt idx="314">
                  <c:v>19176237.818266317</c:v>
                </c:pt>
                <c:pt idx="315">
                  <c:v>19126114.080728587</c:v>
                </c:pt>
                <c:pt idx="316">
                  <c:v>19075437.921640567</c:v>
                </c:pt>
                <c:pt idx="317">
                  <c:v>19024205.732131388</c:v>
                </c:pt>
                <c:pt idx="318">
                  <c:v>18972413.881887455</c:v>
                </c:pt>
                <c:pt idx="319">
                  <c:v>18920058.719028112</c:v>
                </c:pt>
                <c:pt idx="320">
                  <c:v>18867136.569980647</c:v>
                </c:pt>
                <c:pt idx="321">
                  <c:v>18813643.739354532</c:v>
                </c:pt>
                <c:pt idx="322">
                  <c:v>18759576.509814948</c:v>
                </c:pt>
                <c:pt idx="323">
                  <c:v>18704931.141955607</c:v>
                </c:pt>
                <c:pt idx="324">
                  <c:v>18649703.874170806</c:v>
                </c:pt>
                <c:pt idx="325">
                  <c:v>18593890.922526766</c:v>
                </c:pt>
                <c:pt idx="326">
                  <c:v>18537488.480632231</c:v>
                </c:pt>
                <c:pt idx="327">
                  <c:v>18480492.719508313</c:v>
                </c:pt>
                <c:pt idx="328">
                  <c:v>18422899.787457597</c:v>
                </c:pt>
                <c:pt idx="329">
                  <c:v>18364705.80993247</c:v>
                </c:pt>
                <c:pt idx="330">
                  <c:v>18305906.889402736</c:v>
                </c:pt>
                <c:pt idx="331">
                  <c:v>18246499.105222419</c:v>
                </c:pt>
                <c:pt idx="332">
                  <c:v>18186478.513495825</c:v>
                </c:pt>
                <c:pt idx="333">
                  <c:v>18125841.146942835</c:v>
                </c:pt>
                <c:pt idx="334">
                  <c:v>18064583.01476343</c:v>
                </c:pt>
                <c:pt idx="335">
                  <c:v>18002700.102501404</c:v>
                </c:pt>
                <c:pt idx="336">
                  <c:v>17940188.37190732</c:v>
                </c:pt>
                <c:pt idx="337">
                  <c:v>17877043.760800667</c:v>
                </c:pt>
                <c:pt idx="338">
                  <c:v>17813262.182931226</c:v>
                </c:pt>
                <c:pt idx="339">
                  <c:v>17748839.527839646</c:v>
                </c:pt>
                <c:pt idx="340">
                  <c:v>17683771.660717197</c:v>
                </c:pt>
                <c:pt idx="341">
                  <c:v>17618054.422264736</c:v>
                </c:pt>
                <c:pt idx="342">
                  <c:v>17551683.628550846</c:v>
                </c:pt>
                <c:pt idx="343">
                  <c:v>17484655.070869174</c:v>
                </c:pt>
                <c:pt idx="344">
                  <c:v>17416964.515594941</c:v>
                </c:pt>
                <c:pt idx="345">
                  <c:v>17348607.704040609</c:v>
                </c:pt>
                <c:pt idx="346">
                  <c:v>17279580.352310747</c:v>
                </c:pt>
                <c:pt idx="347">
                  <c:v>17209878.151156042</c:v>
                </c:pt>
                <c:pt idx="348">
                  <c:v>17139496.765826482</c:v>
                </c:pt>
                <c:pt idx="349">
                  <c:v>17068431.835923672</c:v>
                </c:pt>
                <c:pt idx="350">
                  <c:v>16996678.97525233</c:v>
                </c:pt>
                <c:pt idx="351">
                  <c:v>16924233.771670908</c:v>
                </c:pt>
                <c:pt idx="352">
                  <c:v>16851091.78694135</c:v>
                </c:pt>
                <c:pt idx="353">
                  <c:v>16777248.55657801</c:v>
                </c:pt>
                <c:pt idx="354">
                  <c:v>16702699.589695677</c:v>
                </c:pt>
                <c:pt idx="355">
                  <c:v>16627440.368856728</c:v>
                </c:pt>
                <c:pt idx="356">
                  <c:v>16551466.34991741</c:v>
                </c:pt>
                <c:pt idx="357">
                  <c:v>16474772.96187323</c:v>
                </c:pt>
                <c:pt idx="358">
                  <c:v>16397355.606703464</c:v>
                </c:pt>
                <c:pt idx="359">
                  <c:v>16319209.659214763</c:v>
                </c:pt>
                <c:pt idx="360">
                  <c:v>16240330.466883862</c:v>
                </c:pt>
                <c:pt idx="361">
                  <c:v>16160713.349699382</c:v>
                </c:pt>
                <c:pt idx="362">
                  <c:v>16080353.600002715</c:v>
                </c:pt>
                <c:pt idx="363">
                  <c:v>15999246.482328022</c:v>
                </c:pt>
                <c:pt idx="364">
                  <c:v>15917387.233241266</c:v>
                </c:pt>
                <c:pt idx="365">
                  <c:v>15834771.061178358</c:v>
                </c:pt>
                <c:pt idx="366">
                  <c:v>15751393.146282351</c:v>
                </c:pt>
                <c:pt idx="367">
                  <c:v>15667248.640239693</c:v>
                </c:pt>
                <c:pt idx="368">
                  <c:v>15582332.666115565</c:v>
                </c:pt>
                <c:pt idx="369">
                  <c:v>15496640.318188233</c:v>
                </c:pt>
                <c:pt idx="370">
                  <c:v>15410166.661782481</c:v>
                </c:pt>
                <c:pt idx="371">
                  <c:v>15322906.733102059</c:v>
                </c:pt>
                <c:pt idx="372">
                  <c:v>15234855.539061187</c:v>
                </c:pt>
                <c:pt idx="373">
                  <c:v>15146008.057115082</c:v>
                </c:pt>
                <c:pt idx="374">
                  <c:v>15056359.235089509</c:v>
                </c:pt>
                <c:pt idx="375">
                  <c:v>14965903.99100934</c:v>
                </c:pt>
                <c:pt idx="376">
                  <c:v>14874637.212926153</c:v>
                </c:pt>
                <c:pt idx="377">
                  <c:v>14782553.758744815</c:v>
                </c:pt>
                <c:pt idx="378">
                  <c:v>14689648.456049077</c:v>
                </c:pt>
                <c:pt idx="379">
                  <c:v>14595916.101926165</c:v>
                </c:pt>
                <c:pt idx="380">
                  <c:v>14501351.462790364</c:v>
                </c:pt>
                <c:pt idx="381">
                  <c:v>14405949.274205578</c:v>
                </c:pt>
                <c:pt idx="382">
                  <c:v>14309704.240706874</c:v>
                </c:pt>
                <c:pt idx="383">
                  <c:v>14212611.035621012</c:v>
                </c:pt>
                <c:pt idx="384">
                  <c:v>14114664.300885916</c:v>
                </c:pt>
                <c:pt idx="385">
                  <c:v>14015858.646869125</c:v>
                </c:pt>
                <c:pt idx="386">
                  <c:v>13916188.652185205</c:v>
                </c:pt>
                <c:pt idx="387">
                  <c:v>13815648.863512088</c:v>
                </c:pt>
                <c:pt idx="388">
                  <c:v>13714233.795406369</c:v>
                </c:pt>
                <c:pt idx="389">
                  <c:v>13611937.930117542</c:v>
                </c:pt>
                <c:pt idx="390">
                  <c:v>13508755.717401162</c:v>
                </c:pt>
                <c:pt idx="391">
                  <c:v>13404681.574330932</c:v>
                </c:pt>
                <c:pt idx="392">
                  <c:v>13299709.885109715</c:v>
                </c:pt>
                <c:pt idx="393">
                  <c:v>13193835.000879444</c:v>
                </c:pt>
                <c:pt idx="394">
                  <c:v>13087051.23952996</c:v>
                </c:pt>
                <c:pt idx="395">
                  <c:v>12979352.885506727</c:v>
                </c:pt>
                <c:pt idx="396">
                  <c:v>12870734.189617462</c:v>
                </c:pt>
                <c:pt idx="397">
                  <c:v>12761189.368837636</c:v>
                </c:pt>
                <c:pt idx="398">
                  <c:v>12650712.606114862</c:v>
                </c:pt>
                <c:pt idx="399">
                  <c:v>12539298.050172172</c:v>
                </c:pt>
                <c:pt idx="400">
                  <c:v>12426939.815310128</c:v>
                </c:pt>
                <c:pt idx="401">
                  <c:v>12313631.981207823</c:v>
                </c:pt>
                <c:pt idx="402">
                  <c:v>12199368.592722736</c:v>
                </c:pt>
                <c:pt idx="403">
                  <c:v>12084143.659689423</c:v>
                </c:pt>
                <c:pt idx="404">
                  <c:v>11967951.156717056</c:v>
                </c:pt>
                <c:pt idx="405">
                  <c:v>11850785.022985796</c:v>
                </c:pt>
                <c:pt idx="406">
                  <c:v>11732639.162041998</c:v>
                </c:pt>
                <c:pt idx="407">
                  <c:v>11613507.44159223</c:v>
                </c:pt>
                <c:pt idx="408">
                  <c:v>11493383.693296125</c:v>
                </c:pt>
                <c:pt idx="409">
                  <c:v>11372261.712558014</c:v>
                </c:pt>
                <c:pt idx="410">
                  <c:v>11250135.258317379</c:v>
                </c:pt>
                <c:pt idx="411">
                  <c:v>11126998.052838106</c:v>
                </c:pt>
                <c:pt idx="412">
                  <c:v>11002843.781496502</c:v>
                </c:pt>
                <c:pt idx="413">
                  <c:v>10877666.09256812</c:v>
                </c:pt>
                <c:pt idx="414">
                  <c:v>10751458.597013334</c:v>
                </c:pt>
                <c:pt idx="415">
                  <c:v>10624214.8682617</c:v>
                </c:pt>
                <c:pt idx="416">
                  <c:v>10495928.44199506</c:v>
                </c:pt>
                <c:pt idx="417">
                  <c:v>10366592.815929417</c:v>
                </c:pt>
                <c:pt idx="418">
                  <c:v>10236201.449595526</c:v>
                </c:pt>
                <c:pt idx="419">
                  <c:v>10104747.764118262</c:v>
                </c:pt>
                <c:pt idx="420">
                  <c:v>9972225.1419946849</c:v>
                </c:pt>
                <c:pt idx="421">
                  <c:v>9838626.9268708453</c:v>
                </c:pt>
                <c:pt idx="422">
                  <c:v>9703946.4233173002</c:v>
                </c:pt>
                <c:pt idx="423">
                  <c:v>9568176.8966033459</c:v>
                </c:pt>
                <c:pt idx="424">
                  <c:v>9431311.5724699348</c:v>
                </c:pt>
                <c:pt idx="425">
                  <c:v>9293343.6369013079</c:v>
                </c:pt>
                <c:pt idx="426">
                  <c:v>9154266.2358952947</c:v>
                </c:pt>
                <c:pt idx="427">
                  <c:v>9014072.4752323069</c:v>
                </c:pt>
                <c:pt idx="428">
                  <c:v>8872755.4202429913</c:v>
                </c:pt>
                <c:pt idx="429">
                  <c:v>8730308.0955745541</c:v>
                </c:pt>
                <c:pt idx="430">
                  <c:v>8586723.4849557392</c:v>
                </c:pt>
                <c:pt idx="431">
                  <c:v>8441994.5309604518</c:v>
                </c:pt>
                <c:pt idx="432">
                  <c:v>8296114.1347700292</c:v>
                </c:pt>
                <c:pt idx="433">
                  <c:v>8149075.1559341336</c:v>
                </c:pt>
                <c:pt idx="434">
                  <c:v>8000870.4121302813</c:v>
                </c:pt>
                <c:pt idx="435">
                  <c:v>7851492.6789219817</c:v>
                </c:pt>
                <c:pt idx="436">
                  <c:v>7700934.6895154864</c:v>
                </c:pt>
                <c:pt idx="437">
                  <c:v>7549189.1345151393</c:v>
                </c:pt>
                <c:pt idx="438">
                  <c:v>7396248.6616773224</c:v>
                </c:pt>
                <c:pt idx="439">
                  <c:v>7242105.8756629825</c:v>
                </c:pt>
                <c:pt idx="440">
                  <c:v>7086753.3377887355</c:v>
                </c:pt>
                <c:pt idx="441">
                  <c:v>6930183.5657765428</c:v>
                </c:pt>
                <c:pt idx="442">
                  <c:v>6772389.0335019426</c:v>
                </c:pt>
                <c:pt idx="443">
                  <c:v>6613362.1707408372</c:v>
                </c:pt>
                <c:pt idx="444">
                  <c:v>6453095.3629148221</c:v>
                </c:pt>
                <c:pt idx="445">
                  <c:v>6291580.9508350492</c:v>
                </c:pt>
                <c:pt idx="446">
                  <c:v>6128811.230444625</c:v>
                </c:pt>
                <c:pt idx="447">
                  <c:v>5964778.452559514</c:v>
                </c:pt>
                <c:pt idx="448">
                  <c:v>5799474.8226079624</c:v>
                </c:pt>
                <c:pt idx="449">
                  <c:v>5632892.5003684191</c:v>
                </c:pt>
                <c:pt idx="450">
                  <c:v>5465023.5997059485</c:v>
                </c:pt>
                <c:pt idx="451">
                  <c:v>5295860.1883071372</c:v>
                </c:pt>
                <c:pt idx="452">
                  <c:v>5125394.2874134555</c:v>
                </c:pt>
                <c:pt idx="453">
                  <c:v>4953617.8715531081</c:v>
                </c:pt>
                <c:pt idx="454">
                  <c:v>4780522.8682713304</c:v>
                </c:pt>
                <c:pt idx="455">
                  <c:v>4606101.1578591354</c:v>
                </c:pt>
                <c:pt idx="456">
                  <c:v>4430344.5730804997</c:v>
                </c:pt>
                <c:pt idx="457">
                  <c:v>4253244.8988979841</c:v>
                </c:pt>
                <c:pt idx="458">
                  <c:v>4074793.8721967768</c:v>
                </c:pt>
                <c:pt idx="459">
                  <c:v>3894983.1815071446</c:v>
                </c:pt>
                <c:pt idx="460">
                  <c:v>3713804.4667252926</c:v>
                </c:pt>
                <c:pt idx="461">
                  <c:v>3531249.3188326145</c:v>
                </c:pt>
                <c:pt idx="462">
                  <c:v>3347309.2796133352</c:v>
                </c:pt>
                <c:pt idx="463">
                  <c:v>3161975.8413705216</c:v>
                </c:pt>
                <c:pt idx="464">
                  <c:v>2975240.4466404659</c:v>
                </c:pt>
                <c:pt idx="465">
                  <c:v>2787094.4879054269</c:v>
                </c:pt>
                <c:pt idx="466">
                  <c:v>2597529.3073047115</c:v>
                </c:pt>
                <c:pt idx="467">
                  <c:v>2406536.1963441083</c:v>
                </c:pt>
                <c:pt idx="468">
                  <c:v>2214106.3956036358</c:v>
                </c:pt>
                <c:pt idx="469">
                  <c:v>2020231.0944436216</c:v>
                </c:pt>
                <c:pt idx="470">
                  <c:v>1824901.4307090845</c:v>
                </c:pt>
                <c:pt idx="471">
                  <c:v>1628108.4904324212</c:v>
                </c:pt>
                <c:pt idx="472">
                  <c:v>1429843.3075343797</c:v>
                </c:pt>
                <c:pt idx="473">
                  <c:v>1230096.8635233149</c:v>
                </c:pt>
                <c:pt idx="474">
                  <c:v>1028860.087192715</c:v>
                </c:pt>
                <c:pt idx="475">
                  <c:v>826123.85431698943</c:v>
                </c:pt>
                <c:pt idx="476">
                  <c:v>621878.98734550574</c:v>
                </c:pt>
                <c:pt idx="477">
                  <c:v>416116.25509486871</c:v>
                </c:pt>
                <c:pt idx="478">
                  <c:v>208826.37243942701</c:v>
                </c:pt>
                <c:pt idx="479">
                  <c:v>5.4133124649524689E-9</c:v>
                </c:pt>
              </c:numCache>
            </c:numRef>
          </c:val>
        </c:ser>
        <c:axId val="87647744"/>
        <c:axId val="106082304"/>
      </c:areaChart>
      <c:catAx>
        <c:axId val="87647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en-US" sz="1200" b="1"/>
                  <a:t>Mánuðir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9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06082304"/>
        <c:crosses val="autoZero"/>
        <c:auto val="1"/>
        <c:lblAlgn val="ctr"/>
        <c:lblOffset val="100"/>
        <c:tickLblSkip val="20"/>
        <c:tickMarkSkip val="1"/>
      </c:catAx>
      <c:valAx>
        <c:axId val="106082304"/>
        <c:scaling>
          <c:orientation val="minMax"/>
          <c:min val="0"/>
        </c:scaling>
        <c:axPos val="l"/>
        <c:majorGridlines>
          <c:spPr>
            <a:ln w="3175">
              <a:solidFill>
                <a:srgbClr val="FF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US" sz="1050"/>
                </a:pPr>
                <a:r>
                  <a:rPr lang="en-US" sz="1050" b="1"/>
                  <a:t>Eftirstöðvar láns</a:t>
                </a:r>
              </a:p>
            </c:rich>
          </c:tx>
          <c:layout/>
        </c:title>
        <c:numFmt formatCode="#,##0\ &quot;kr.&quot;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9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876477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4"/>
  <sheetViews>
    <sheetView showGridLines="0" workbookViewId="0">
      <pane xSplit="1" ySplit="8" topLeftCell="B216" activePane="bottomRight" state="frozen"/>
      <selection activeCell="C14" sqref="C14"/>
      <selection pane="topRight" activeCell="C14" sqref="C14"/>
      <selection pane="bottomLeft" activeCell="C14" sqref="C14"/>
      <selection pane="bottomRight" activeCell="C5" sqref="C5"/>
    </sheetView>
  </sheetViews>
  <sheetFormatPr defaultRowHeight="14.25"/>
  <cols>
    <col min="1" max="1" width="2.140625" style="1" customWidth="1"/>
    <col min="2" max="2" width="14.28515625" style="16" customWidth="1"/>
    <col min="3" max="7" width="13.42578125" style="1" customWidth="1"/>
    <col min="8" max="16384" width="9.140625" style="1"/>
  </cols>
  <sheetData>
    <row r="1" spans="2:7">
      <c r="B1" s="1"/>
    </row>
    <row r="2" spans="2:7" ht="18.75">
      <c r="B2" s="18" t="s">
        <v>0</v>
      </c>
      <c r="D2" s="3"/>
    </row>
    <row r="3" spans="2:7">
      <c r="B3" s="4"/>
    </row>
    <row r="4" spans="2:7">
      <c r="B4" s="17" t="s">
        <v>12</v>
      </c>
      <c r="C4" s="6">
        <v>20000000</v>
      </c>
      <c r="E4" s="1" t="s">
        <v>3</v>
      </c>
      <c r="F4" s="8">
        <f>IF(OR(Fj.afborgana="",Fj.afborgana=0,Höfuðstól=""),"",Höfuðstól/Fj.afborgana)</f>
        <v>41666.666666666664</v>
      </c>
    </row>
    <row r="5" spans="2:7">
      <c r="B5" s="17" t="s">
        <v>4</v>
      </c>
      <c r="C5" s="20">
        <v>4.65E-2</v>
      </c>
      <c r="E5" s="1" t="s">
        <v>9</v>
      </c>
      <c r="F5" s="8">
        <f>IF(E9="","",SUM(E9:E1000))</f>
        <v>18638749.99999997</v>
      </c>
    </row>
    <row r="6" spans="2:7">
      <c r="B6" s="17" t="s">
        <v>1</v>
      </c>
      <c r="C6" s="11">
        <v>480</v>
      </c>
      <c r="E6" s="1" t="s">
        <v>10</v>
      </c>
      <c r="F6" s="8">
        <f>IF(F9="","",SUM(F9:F1000))</f>
        <v>38638749.99999997</v>
      </c>
    </row>
    <row r="7" spans="2:7">
      <c r="B7" s="1"/>
    </row>
    <row r="8" spans="2:7" ht="33.75" customHeight="1" thickBot="1">
      <c r="B8" s="13" t="s">
        <v>2</v>
      </c>
      <c r="C8" s="14" t="s">
        <v>7</v>
      </c>
      <c r="D8" s="15" t="s">
        <v>3</v>
      </c>
      <c r="E8" s="15" t="s">
        <v>4</v>
      </c>
      <c r="F8" s="15" t="s">
        <v>5</v>
      </c>
      <c r="G8" s="14" t="s">
        <v>8</v>
      </c>
    </row>
    <row r="9" spans="2:7">
      <c r="B9" s="16">
        <f>IF(OR(Höfuðstól="",Vextir="",Fj.afborgana="",Höfuðstól=0,Fj.afborgana=0),"",1)</f>
        <v>1</v>
      </c>
      <c r="C9" s="17">
        <f>IF(B9="","",Höfuðstól)</f>
        <v>20000000</v>
      </c>
      <c r="D9" s="17">
        <f t="shared" ref="D9:D72" si="0">IF(B9="","",Greiðsla)</f>
        <v>41666.666666666664</v>
      </c>
      <c r="E9" s="17">
        <f t="shared" ref="E9:E72" si="1">IF(B9="","",C9*Vextir/12)</f>
        <v>77500</v>
      </c>
      <c r="F9" s="17">
        <f>IF(D9="","",D9+E9)</f>
        <v>119166.66666666666</v>
      </c>
      <c r="G9" s="17">
        <f t="shared" ref="G9:G72" si="2">IF(B9="","",C9-D9)</f>
        <v>19958333.333333332</v>
      </c>
    </row>
    <row r="10" spans="2:7">
      <c r="B10" s="16">
        <f t="shared" ref="B10:B73" si="3">IF(OR(B9="",B9=Fj.afborgana),"",B9+1)</f>
        <v>2</v>
      </c>
      <c r="C10" s="17">
        <f t="shared" ref="C10:C73" si="4">IF(B10="","",G9)</f>
        <v>19958333.333333332</v>
      </c>
      <c r="D10" s="17">
        <f t="shared" si="0"/>
        <v>41666.666666666664</v>
      </c>
      <c r="E10" s="17">
        <f t="shared" si="1"/>
        <v>77338.541666666657</v>
      </c>
      <c r="F10" s="17">
        <f t="shared" ref="F10:F73" si="5">IF(D10="","",D10+E10)</f>
        <v>119005.20833333331</v>
      </c>
      <c r="G10" s="17">
        <f t="shared" si="2"/>
        <v>19916666.666666664</v>
      </c>
    </row>
    <row r="11" spans="2:7">
      <c r="B11" s="16">
        <f t="shared" si="3"/>
        <v>3</v>
      </c>
      <c r="C11" s="17">
        <f t="shared" si="4"/>
        <v>19916666.666666664</v>
      </c>
      <c r="D11" s="17">
        <f t="shared" si="0"/>
        <v>41666.666666666664</v>
      </c>
      <c r="E11" s="17">
        <f t="shared" si="1"/>
        <v>77177.083333333328</v>
      </c>
      <c r="F11" s="17">
        <f t="shared" si="5"/>
        <v>118843.75</v>
      </c>
      <c r="G11" s="17">
        <f t="shared" si="2"/>
        <v>19874999.999999996</v>
      </c>
    </row>
    <row r="12" spans="2:7">
      <c r="B12" s="16">
        <f t="shared" si="3"/>
        <v>4</v>
      </c>
      <c r="C12" s="17">
        <f t="shared" si="4"/>
        <v>19874999.999999996</v>
      </c>
      <c r="D12" s="17">
        <f t="shared" si="0"/>
        <v>41666.666666666664</v>
      </c>
      <c r="E12" s="17">
        <f t="shared" si="1"/>
        <v>77015.624999999985</v>
      </c>
      <c r="F12" s="17">
        <f t="shared" si="5"/>
        <v>118682.29166666666</v>
      </c>
      <c r="G12" s="17">
        <f t="shared" si="2"/>
        <v>19833333.333333328</v>
      </c>
    </row>
    <row r="13" spans="2:7">
      <c r="B13" s="16">
        <f t="shared" si="3"/>
        <v>5</v>
      </c>
      <c r="C13" s="17">
        <f t="shared" si="4"/>
        <v>19833333.333333328</v>
      </c>
      <c r="D13" s="17">
        <f t="shared" si="0"/>
        <v>41666.666666666664</v>
      </c>
      <c r="E13" s="17">
        <f t="shared" si="1"/>
        <v>76854.166666666642</v>
      </c>
      <c r="F13" s="17">
        <f t="shared" si="5"/>
        <v>118520.83333333331</v>
      </c>
      <c r="G13" s="17">
        <f t="shared" si="2"/>
        <v>19791666.66666666</v>
      </c>
    </row>
    <row r="14" spans="2:7">
      <c r="B14" s="16">
        <f t="shared" si="3"/>
        <v>6</v>
      </c>
      <c r="C14" s="17">
        <f t="shared" si="4"/>
        <v>19791666.66666666</v>
      </c>
      <c r="D14" s="17">
        <f t="shared" si="0"/>
        <v>41666.666666666664</v>
      </c>
      <c r="E14" s="17">
        <f t="shared" si="1"/>
        <v>76692.708333333299</v>
      </c>
      <c r="F14" s="17">
        <f t="shared" si="5"/>
        <v>118359.37499999997</v>
      </c>
      <c r="G14" s="17">
        <f t="shared" si="2"/>
        <v>19749999.999999993</v>
      </c>
    </row>
    <row r="15" spans="2:7">
      <c r="B15" s="16">
        <f t="shared" si="3"/>
        <v>7</v>
      </c>
      <c r="C15" s="17">
        <f t="shared" si="4"/>
        <v>19749999.999999993</v>
      </c>
      <c r="D15" s="17">
        <f t="shared" si="0"/>
        <v>41666.666666666664</v>
      </c>
      <c r="E15" s="17">
        <f t="shared" si="1"/>
        <v>76531.249999999971</v>
      </c>
      <c r="F15" s="17">
        <f t="shared" si="5"/>
        <v>118197.91666666663</v>
      </c>
      <c r="G15" s="17">
        <f t="shared" si="2"/>
        <v>19708333.333333325</v>
      </c>
    </row>
    <row r="16" spans="2:7">
      <c r="B16" s="16">
        <f t="shared" si="3"/>
        <v>8</v>
      </c>
      <c r="C16" s="17">
        <f t="shared" si="4"/>
        <v>19708333.333333325</v>
      </c>
      <c r="D16" s="17">
        <f t="shared" si="0"/>
        <v>41666.666666666664</v>
      </c>
      <c r="E16" s="17">
        <f t="shared" si="1"/>
        <v>76369.791666666628</v>
      </c>
      <c r="F16" s="17">
        <f t="shared" si="5"/>
        <v>118036.45833333328</v>
      </c>
      <c r="G16" s="17">
        <f t="shared" si="2"/>
        <v>19666666.666666657</v>
      </c>
    </row>
    <row r="17" spans="2:7">
      <c r="B17" s="16">
        <f t="shared" si="3"/>
        <v>9</v>
      </c>
      <c r="C17" s="17">
        <f t="shared" si="4"/>
        <v>19666666.666666657</v>
      </c>
      <c r="D17" s="17">
        <f t="shared" si="0"/>
        <v>41666.666666666664</v>
      </c>
      <c r="E17" s="17">
        <f t="shared" si="1"/>
        <v>76208.333333333299</v>
      </c>
      <c r="F17" s="17">
        <f t="shared" si="5"/>
        <v>117874.99999999997</v>
      </c>
      <c r="G17" s="17">
        <f t="shared" si="2"/>
        <v>19624999.999999989</v>
      </c>
    </row>
    <row r="18" spans="2:7">
      <c r="B18" s="16">
        <f t="shared" si="3"/>
        <v>10</v>
      </c>
      <c r="C18" s="17">
        <f t="shared" si="4"/>
        <v>19624999.999999989</v>
      </c>
      <c r="D18" s="17">
        <f t="shared" si="0"/>
        <v>41666.666666666664</v>
      </c>
      <c r="E18" s="17">
        <f t="shared" si="1"/>
        <v>76046.874999999956</v>
      </c>
      <c r="F18" s="17">
        <f t="shared" si="5"/>
        <v>117713.54166666663</v>
      </c>
      <c r="G18" s="17">
        <f t="shared" si="2"/>
        <v>19583333.333333321</v>
      </c>
    </row>
    <row r="19" spans="2:7">
      <c r="B19" s="16">
        <f t="shared" si="3"/>
        <v>11</v>
      </c>
      <c r="C19" s="17">
        <f t="shared" si="4"/>
        <v>19583333.333333321</v>
      </c>
      <c r="D19" s="17">
        <f t="shared" si="0"/>
        <v>41666.666666666664</v>
      </c>
      <c r="E19" s="17">
        <f t="shared" si="1"/>
        <v>75885.416666666613</v>
      </c>
      <c r="F19" s="17">
        <f t="shared" si="5"/>
        <v>117552.08333333328</v>
      </c>
      <c r="G19" s="17">
        <f t="shared" si="2"/>
        <v>19541666.666666653</v>
      </c>
    </row>
    <row r="20" spans="2:7">
      <c r="B20" s="16">
        <f t="shared" si="3"/>
        <v>12</v>
      </c>
      <c r="C20" s="17">
        <f t="shared" si="4"/>
        <v>19541666.666666653</v>
      </c>
      <c r="D20" s="17">
        <f t="shared" si="0"/>
        <v>41666.666666666664</v>
      </c>
      <c r="E20" s="17">
        <f t="shared" si="1"/>
        <v>75723.95833333327</v>
      </c>
      <c r="F20" s="17">
        <f t="shared" si="5"/>
        <v>117390.62499999994</v>
      </c>
      <c r="G20" s="17">
        <f t="shared" si="2"/>
        <v>19499999.999999985</v>
      </c>
    </row>
    <row r="21" spans="2:7">
      <c r="B21" s="16">
        <f t="shared" si="3"/>
        <v>13</v>
      </c>
      <c r="C21" s="17">
        <f t="shared" si="4"/>
        <v>19499999.999999985</v>
      </c>
      <c r="D21" s="17">
        <f t="shared" si="0"/>
        <v>41666.666666666664</v>
      </c>
      <c r="E21" s="17">
        <f t="shared" si="1"/>
        <v>75562.499999999942</v>
      </c>
      <c r="F21" s="17">
        <f t="shared" si="5"/>
        <v>117229.1666666666</v>
      </c>
      <c r="G21" s="17">
        <f t="shared" si="2"/>
        <v>19458333.333333317</v>
      </c>
    </row>
    <row r="22" spans="2:7">
      <c r="B22" s="16">
        <f t="shared" si="3"/>
        <v>14</v>
      </c>
      <c r="C22" s="17">
        <f t="shared" si="4"/>
        <v>19458333.333333317</v>
      </c>
      <c r="D22" s="17">
        <f t="shared" si="0"/>
        <v>41666.666666666664</v>
      </c>
      <c r="E22" s="17">
        <f t="shared" si="1"/>
        <v>75401.041666666599</v>
      </c>
      <c r="F22" s="17">
        <f t="shared" si="5"/>
        <v>117067.70833333326</v>
      </c>
      <c r="G22" s="17">
        <f t="shared" si="2"/>
        <v>19416666.666666649</v>
      </c>
    </row>
    <row r="23" spans="2:7">
      <c r="B23" s="16">
        <f t="shared" si="3"/>
        <v>15</v>
      </c>
      <c r="C23" s="17">
        <f t="shared" si="4"/>
        <v>19416666.666666649</v>
      </c>
      <c r="D23" s="17">
        <f t="shared" si="0"/>
        <v>41666.666666666664</v>
      </c>
      <c r="E23" s="17">
        <f t="shared" si="1"/>
        <v>75239.58333333327</v>
      </c>
      <c r="F23" s="17">
        <f t="shared" si="5"/>
        <v>116906.24999999994</v>
      </c>
      <c r="G23" s="17">
        <f t="shared" si="2"/>
        <v>19374999.999999981</v>
      </c>
    </row>
    <row r="24" spans="2:7">
      <c r="B24" s="16">
        <f t="shared" si="3"/>
        <v>16</v>
      </c>
      <c r="C24" s="17">
        <f t="shared" si="4"/>
        <v>19374999.999999981</v>
      </c>
      <c r="D24" s="17">
        <f t="shared" si="0"/>
        <v>41666.666666666664</v>
      </c>
      <c r="E24" s="17">
        <f t="shared" si="1"/>
        <v>75078.124999999927</v>
      </c>
      <c r="F24" s="17">
        <f t="shared" si="5"/>
        <v>116744.7916666666</v>
      </c>
      <c r="G24" s="17">
        <f t="shared" si="2"/>
        <v>19333333.333333313</v>
      </c>
    </row>
    <row r="25" spans="2:7">
      <c r="B25" s="16">
        <f t="shared" si="3"/>
        <v>17</v>
      </c>
      <c r="C25" s="17">
        <f t="shared" si="4"/>
        <v>19333333.333333313</v>
      </c>
      <c r="D25" s="17">
        <f t="shared" si="0"/>
        <v>41666.666666666664</v>
      </c>
      <c r="E25" s="17">
        <f t="shared" si="1"/>
        <v>74916.666666666584</v>
      </c>
      <c r="F25" s="17">
        <f t="shared" si="5"/>
        <v>116583.33333333326</v>
      </c>
      <c r="G25" s="17">
        <f t="shared" si="2"/>
        <v>19291666.666666646</v>
      </c>
    </row>
    <row r="26" spans="2:7">
      <c r="B26" s="16">
        <f t="shared" si="3"/>
        <v>18</v>
      </c>
      <c r="C26" s="17">
        <f t="shared" si="4"/>
        <v>19291666.666666646</v>
      </c>
      <c r="D26" s="17">
        <f t="shared" si="0"/>
        <v>41666.666666666664</v>
      </c>
      <c r="E26" s="17">
        <f t="shared" si="1"/>
        <v>74755.208333333256</v>
      </c>
      <c r="F26" s="17">
        <f t="shared" si="5"/>
        <v>116421.87499999991</v>
      </c>
      <c r="G26" s="17">
        <f t="shared" si="2"/>
        <v>19249999.999999978</v>
      </c>
    </row>
    <row r="27" spans="2:7">
      <c r="B27" s="16">
        <f t="shared" si="3"/>
        <v>19</v>
      </c>
      <c r="C27" s="17">
        <f t="shared" si="4"/>
        <v>19249999.999999978</v>
      </c>
      <c r="D27" s="17">
        <f t="shared" si="0"/>
        <v>41666.666666666664</v>
      </c>
      <c r="E27" s="17">
        <f t="shared" si="1"/>
        <v>74593.749999999913</v>
      </c>
      <c r="F27" s="17">
        <f t="shared" si="5"/>
        <v>116260.41666666657</v>
      </c>
      <c r="G27" s="17">
        <f t="shared" si="2"/>
        <v>19208333.33333331</v>
      </c>
    </row>
    <row r="28" spans="2:7">
      <c r="B28" s="16">
        <f t="shared" si="3"/>
        <v>20</v>
      </c>
      <c r="C28" s="17">
        <f t="shared" si="4"/>
        <v>19208333.33333331</v>
      </c>
      <c r="D28" s="17">
        <f t="shared" si="0"/>
        <v>41666.666666666664</v>
      </c>
      <c r="E28" s="17">
        <f t="shared" si="1"/>
        <v>74432.291666666584</v>
      </c>
      <c r="F28" s="17">
        <f t="shared" si="5"/>
        <v>116098.95833333326</v>
      </c>
      <c r="G28" s="17">
        <f t="shared" si="2"/>
        <v>19166666.666666642</v>
      </c>
    </row>
    <row r="29" spans="2:7">
      <c r="B29" s="16">
        <f t="shared" si="3"/>
        <v>21</v>
      </c>
      <c r="C29" s="17">
        <f t="shared" si="4"/>
        <v>19166666.666666642</v>
      </c>
      <c r="D29" s="17">
        <f t="shared" si="0"/>
        <v>41666.666666666664</v>
      </c>
      <c r="E29" s="17">
        <f t="shared" si="1"/>
        <v>74270.833333333241</v>
      </c>
      <c r="F29" s="17">
        <f t="shared" si="5"/>
        <v>115937.49999999991</v>
      </c>
      <c r="G29" s="17">
        <f t="shared" si="2"/>
        <v>19124999.999999974</v>
      </c>
    </row>
    <row r="30" spans="2:7">
      <c r="B30" s="16">
        <f t="shared" si="3"/>
        <v>22</v>
      </c>
      <c r="C30" s="17">
        <f t="shared" si="4"/>
        <v>19124999.999999974</v>
      </c>
      <c r="D30" s="17">
        <f t="shared" si="0"/>
        <v>41666.666666666664</v>
      </c>
      <c r="E30" s="17">
        <f t="shared" si="1"/>
        <v>74109.374999999898</v>
      </c>
      <c r="F30" s="17">
        <f t="shared" si="5"/>
        <v>115776.04166666657</v>
      </c>
      <c r="G30" s="17">
        <f t="shared" si="2"/>
        <v>19083333.333333306</v>
      </c>
    </row>
    <row r="31" spans="2:7">
      <c r="B31" s="16">
        <f t="shared" si="3"/>
        <v>23</v>
      </c>
      <c r="C31" s="17">
        <f t="shared" si="4"/>
        <v>19083333.333333306</v>
      </c>
      <c r="D31" s="17">
        <f t="shared" si="0"/>
        <v>41666.666666666664</v>
      </c>
      <c r="E31" s="17">
        <f t="shared" si="1"/>
        <v>73947.916666666555</v>
      </c>
      <c r="F31" s="17">
        <f t="shared" si="5"/>
        <v>115614.58333333323</v>
      </c>
      <c r="G31" s="17">
        <f t="shared" si="2"/>
        <v>19041666.666666638</v>
      </c>
    </row>
    <row r="32" spans="2:7">
      <c r="B32" s="16">
        <f t="shared" si="3"/>
        <v>24</v>
      </c>
      <c r="C32" s="17">
        <f t="shared" si="4"/>
        <v>19041666.666666638</v>
      </c>
      <c r="D32" s="17">
        <f t="shared" si="0"/>
        <v>41666.666666666664</v>
      </c>
      <c r="E32" s="17">
        <f t="shared" si="1"/>
        <v>73786.458333333227</v>
      </c>
      <c r="F32" s="17">
        <f t="shared" si="5"/>
        <v>115453.12499999988</v>
      </c>
      <c r="G32" s="17">
        <f t="shared" si="2"/>
        <v>18999999.99999997</v>
      </c>
    </row>
    <row r="33" spans="2:7">
      <c r="B33" s="16">
        <f t="shared" si="3"/>
        <v>25</v>
      </c>
      <c r="C33" s="17">
        <f t="shared" si="4"/>
        <v>18999999.99999997</v>
      </c>
      <c r="D33" s="17">
        <f t="shared" si="0"/>
        <v>41666.666666666664</v>
      </c>
      <c r="E33" s="17">
        <f t="shared" si="1"/>
        <v>73624.999999999884</v>
      </c>
      <c r="F33" s="17">
        <f t="shared" si="5"/>
        <v>115291.66666666654</v>
      </c>
      <c r="G33" s="17">
        <f t="shared" si="2"/>
        <v>18958333.333333302</v>
      </c>
    </row>
    <row r="34" spans="2:7">
      <c r="B34" s="16">
        <f t="shared" si="3"/>
        <v>26</v>
      </c>
      <c r="C34" s="17">
        <f t="shared" si="4"/>
        <v>18958333.333333302</v>
      </c>
      <c r="D34" s="17">
        <f t="shared" si="0"/>
        <v>41666.666666666664</v>
      </c>
      <c r="E34" s="17">
        <f t="shared" si="1"/>
        <v>73463.541666666555</v>
      </c>
      <c r="F34" s="17">
        <f t="shared" si="5"/>
        <v>115130.20833333323</v>
      </c>
      <c r="G34" s="17">
        <f t="shared" si="2"/>
        <v>18916666.666666634</v>
      </c>
    </row>
    <row r="35" spans="2:7">
      <c r="B35" s="16">
        <f t="shared" si="3"/>
        <v>27</v>
      </c>
      <c r="C35" s="17">
        <f t="shared" si="4"/>
        <v>18916666.666666634</v>
      </c>
      <c r="D35" s="17">
        <f t="shared" si="0"/>
        <v>41666.666666666664</v>
      </c>
      <c r="E35" s="17">
        <f t="shared" si="1"/>
        <v>73302.083333333212</v>
      </c>
      <c r="F35" s="17">
        <f t="shared" si="5"/>
        <v>114968.74999999988</v>
      </c>
      <c r="G35" s="17">
        <f t="shared" si="2"/>
        <v>18874999.999999966</v>
      </c>
    </row>
    <row r="36" spans="2:7">
      <c r="B36" s="16">
        <f t="shared" si="3"/>
        <v>28</v>
      </c>
      <c r="C36" s="17">
        <f t="shared" si="4"/>
        <v>18874999.999999966</v>
      </c>
      <c r="D36" s="17">
        <f t="shared" si="0"/>
        <v>41666.666666666664</v>
      </c>
      <c r="E36" s="17">
        <f t="shared" si="1"/>
        <v>73140.624999999869</v>
      </c>
      <c r="F36" s="17">
        <f t="shared" si="5"/>
        <v>114807.29166666654</v>
      </c>
      <c r="G36" s="17">
        <f t="shared" si="2"/>
        <v>18833333.333333299</v>
      </c>
    </row>
    <row r="37" spans="2:7">
      <c r="B37" s="16">
        <f t="shared" si="3"/>
        <v>29</v>
      </c>
      <c r="C37" s="17">
        <f t="shared" si="4"/>
        <v>18833333.333333299</v>
      </c>
      <c r="D37" s="17">
        <f t="shared" si="0"/>
        <v>41666.666666666664</v>
      </c>
      <c r="E37" s="17">
        <f t="shared" si="1"/>
        <v>72979.166666666526</v>
      </c>
      <c r="F37" s="17">
        <f t="shared" si="5"/>
        <v>114645.8333333332</v>
      </c>
      <c r="G37" s="17">
        <f t="shared" si="2"/>
        <v>18791666.666666631</v>
      </c>
    </row>
    <row r="38" spans="2:7">
      <c r="B38" s="16">
        <f t="shared" si="3"/>
        <v>30</v>
      </c>
      <c r="C38" s="17">
        <f t="shared" si="4"/>
        <v>18791666.666666631</v>
      </c>
      <c r="D38" s="17">
        <f t="shared" si="0"/>
        <v>41666.666666666664</v>
      </c>
      <c r="E38" s="17">
        <f t="shared" si="1"/>
        <v>72817.708333333198</v>
      </c>
      <c r="F38" s="17">
        <f t="shared" si="5"/>
        <v>114484.37499999985</v>
      </c>
      <c r="G38" s="17">
        <f t="shared" si="2"/>
        <v>18749999.999999963</v>
      </c>
    </row>
    <row r="39" spans="2:7">
      <c r="B39" s="16">
        <f t="shared" si="3"/>
        <v>31</v>
      </c>
      <c r="C39" s="17">
        <f t="shared" si="4"/>
        <v>18749999.999999963</v>
      </c>
      <c r="D39" s="17">
        <f t="shared" si="0"/>
        <v>41666.666666666664</v>
      </c>
      <c r="E39" s="17">
        <f t="shared" si="1"/>
        <v>72656.249999999854</v>
      </c>
      <c r="F39" s="17">
        <f t="shared" si="5"/>
        <v>114322.91666666651</v>
      </c>
      <c r="G39" s="17">
        <f t="shared" si="2"/>
        <v>18708333.333333295</v>
      </c>
    </row>
    <row r="40" spans="2:7">
      <c r="B40" s="16">
        <f t="shared" si="3"/>
        <v>32</v>
      </c>
      <c r="C40" s="17">
        <f t="shared" si="4"/>
        <v>18708333.333333295</v>
      </c>
      <c r="D40" s="17">
        <f t="shared" si="0"/>
        <v>41666.666666666664</v>
      </c>
      <c r="E40" s="17">
        <f t="shared" si="1"/>
        <v>72494.791666666526</v>
      </c>
      <c r="F40" s="17">
        <f t="shared" si="5"/>
        <v>114161.4583333332</v>
      </c>
      <c r="G40" s="17">
        <f t="shared" si="2"/>
        <v>18666666.666666627</v>
      </c>
    </row>
    <row r="41" spans="2:7">
      <c r="B41" s="16">
        <f t="shared" si="3"/>
        <v>33</v>
      </c>
      <c r="C41" s="17">
        <f t="shared" si="4"/>
        <v>18666666.666666627</v>
      </c>
      <c r="D41" s="17">
        <f t="shared" si="0"/>
        <v>41666.666666666664</v>
      </c>
      <c r="E41" s="17">
        <f t="shared" si="1"/>
        <v>72333.333333333183</v>
      </c>
      <c r="F41" s="17">
        <f t="shared" si="5"/>
        <v>113999.99999999985</v>
      </c>
      <c r="G41" s="17">
        <f t="shared" si="2"/>
        <v>18624999.999999959</v>
      </c>
    </row>
    <row r="42" spans="2:7">
      <c r="B42" s="16">
        <f t="shared" si="3"/>
        <v>34</v>
      </c>
      <c r="C42" s="17">
        <f t="shared" si="4"/>
        <v>18624999.999999959</v>
      </c>
      <c r="D42" s="17">
        <f t="shared" si="0"/>
        <v>41666.666666666664</v>
      </c>
      <c r="E42" s="17">
        <f t="shared" si="1"/>
        <v>72171.87499999984</v>
      </c>
      <c r="F42" s="17">
        <f t="shared" si="5"/>
        <v>113838.54166666651</v>
      </c>
      <c r="G42" s="17">
        <f t="shared" si="2"/>
        <v>18583333.333333291</v>
      </c>
    </row>
    <row r="43" spans="2:7">
      <c r="B43" s="16">
        <f t="shared" si="3"/>
        <v>35</v>
      </c>
      <c r="C43" s="17">
        <f t="shared" si="4"/>
        <v>18583333.333333291</v>
      </c>
      <c r="D43" s="17">
        <f t="shared" si="0"/>
        <v>41666.666666666664</v>
      </c>
      <c r="E43" s="17">
        <f t="shared" si="1"/>
        <v>72010.416666666497</v>
      </c>
      <c r="F43" s="17">
        <f t="shared" si="5"/>
        <v>113677.08333333317</v>
      </c>
      <c r="G43" s="17">
        <f t="shared" si="2"/>
        <v>18541666.666666623</v>
      </c>
    </row>
    <row r="44" spans="2:7">
      <c r="B44" s="16">
        <f t="shared" si="3"/>
        <v>36</v>
      </c>
      <c r="C44" s="17">
        <f t="shared" si="4"/>
        <v>18541666.666666623</v>
      </c>
      <c r="D44" s="17">
        <f t="shared" si="0"/>
        <v>41666.666666666664</v>
      </c>
      <c r="E44" s="17">
        <f t="shared" si="1"/>
        <v>71848.958333333168</v>
      </c>
      <c r="F44" s="17">
        <f t="shared" si="5"/>
        <v>113515.62499999983</v>
      </c>
      <c r="G44" s="17">
        <f t="shared" si="2"/>
        <v>18499999.999999955</v>
      </c>
    </row>
    <row r="45" spans="2:7">
      <c r="B45" s="16">
        <f t="shared" si="3"/>
        <v>37</v>
      </c>
      <c r="C45" s="17">
        <f t="shared" si="4"/>
        <v>18499999.999999955</v>
      </c>
      <c r="D45" s="17">
        <f t="shared" si="0"/>
        <v>41666.666666666664</v>
      </c>
      <c r="E45" s="17">
        <f t="shared" si="1"/>
        <v>71687.499999999825</v>
      </c>
      <c r="F45" s="17">
        <f t="shared" si="5"/>
        <v>113354.16666666648</v>
      </c>
      <c r="G45" s="17">
        <f t="shared" si="2"/>
        <v>18458333.333333287</v>
      </c>
    </row>
    <row r="46" spans="2:7">
      <c r="B46" s="16">
        <f t="shared" si="3"/>
        <v>38</v>
      </c>
      <c r="C46" s="17">
        <f t="shared" si="4"/>
        <v>18458333.333333287</v>
      </c>
      <c r="D46" s="17">
        <f t="shared" si="0"/>
        <v>41666.666666666664</v>
      </c>
      <c r="E46" s="17">
        <f t="shared" si="1"/>
        <v>71526.041666666497</v>
      </c>
      <c r="F46" s="17">
        <f t="shared" si="5"/>
        <v>113192.70833333317</v>
      </c>
      <c r="G46" s="17">
        <f t="shared" si="2"/>
        <v>18416666.666666619</v>
      </c>
    </row>
    <row r="47" spans="2:7">
      <c r="B47" s="16">
        <f t="shared" si="3"/>
        <v>39</v>
      </c>
      <c r="C47" s="17">
        <f t="shared" si="4"/>
        <v>18416666.666666619</v>
      </c>
      <c r="D47" s="17">
        <f t="shared" si="0"/>
        <v>41666.666666666664</v>
      </c>
      <c r="E47" s="17">
        <f t="shared" si="1"/>
        <v>71364.583333333154</v>
      </c>
      <c r="F47" s="17">
        <f t="shared" si="5"/>
        <v>113031.24999999983</v>
      </c>
      <c r="G47" s="17">
        <f t="shared" si="2"/>
        <v>18374999.999999952</v>
      </c>
    </row>
    <row r="48" spans="2:7">
      <c r="B48" s="16">
        <f t="shared" si="3"/>
        <v>40</v>
      </c>
      <c r="C48" s="17">
        <f t="shared" si="4"/>
        <v>18374999.999999952</v>
      </c>
      <c r="D48" s="17">
        <f t="shared" si="0"/>
        <v>41666.666666666664</v>
      </c>
      <c r="E48" s="17">
        <f t="shared" si="1"/>
        <v>71203.124999999811</v>
      </c>
      <c r="F48" s="17">
        <f t="shared" si="5"/>
        <v>112869.79166666648</v>
      </c>
      <c r="G48" s="17">
        <f t="shared" si="2"/>
        <v>18333333.333333284</v>
      </c>
    </row>
    <row r="49" spans="2:7">
      <c r="B49" s="16">
        <f t="shared" si="3"/>
        <v>41</v>
      </c>
      <c r="C49" s="17">
        <f t="shared" si="4"/>
        <v>18333333.333333284</v>
      </c>
      <c r="D49" s="17">
        <f t="shared" si="0"/>
        <v>41666.666666666664</v>
      </c>
      <c r="E49" s="17">
        <f t="shared" si="1"/>
        <v>71041.666666666468</v>
      </c>
      <c r="F49" s="17">
        <f t="shared" si="5"/>
        <v>112708.33333333314</v>
      </c>
      <c r="G49" s="17">
        <f t="shared" si="2"/>
        <v>18291666.666666616</v>
      </c>
    </row>
    <row r="50" spans="2:7">
      <c r="B50" s="16">
        <f t="shared" si="3"/>
        <v>42</v>
      </c>
      <c r="C50" s="17">
        <f t="shared" si="4"/>
        <v>18291666.666666616</v>
      </c>
      <c r="D50" s="17">
        <f t="shared" si="0"/>
        <v>41666.666666666664</v>
      </c>
      <c r="E50" s="17">
        <f t="shared" si="1"/>
        <v>70880.208333333139</v>
      </c>
      <c r="F50" s="17">
        <f t="shared" si="5"/>
        <v>112546.8749999998</v>
      </c>
      <c r="G50" s="17">
        <f t="shared" si="2"/>
        <v>18249999.999999948</v>
      </c>
    </row>
    <row r="51" spans="2:7">
      <c r="B51" s="16">
        <f t="shared" si="3"/>
        <v>43</v>
      </c>
      <c r="C51" s="17">
        <f t="shared" si="4"/>
        <v>18249999.999999948</v>
      </c>
      <c r="D51" s="17">
        <f t="shared" si="0"/>
        <v>41666.666666666664</v>
      </c>
      <c r="E51" s="17">
        <f t="shared" si="1"/>
        <v>70718.749999999796</v>
      </c>
      <c r="F51" s="17">
        <f t="shared" si="5"/>
        <v>112385.41666666645</v>
      </c>
      <c r="G51" s="17">
        <f t="shared" si="2"/>
        <v>18208333.33333328</v>
      </c>
    </row>
    <row r="52" spans="2:7">
      <c r="B52" s="16">
        <f t="shared" si="3"/>
        <v>44</v>
      </c>
      <c r="C52" s="17">
        <f t="shared" si="4"/>
        <v>18208333.33333328</v>
      </c>
      <c r="D52" s="17">
        <f t="shared" si="0"/>
        <v>41666.666666666664</v>
      </c>
      <c r="E52" s="17">
        <f t="shared" si="1"/>
        <v>70557.291666666468</v>
      </c>
      <c r="F52" s="17">
        <f t="shared" si="5"/>
        <v>112223.95833333314</v>
      </c>
      <c r="G52" s="17">
        <f t="shared" si="2"/>
        <v>18166666.666666612</v>
      </c>
    </row>
    <row r="53" spans="2:7">
      <c r="B53" s="16">
        <f t="shared" si="3"/>
        <v>45</v>
      </c>
      <c r="C53" s="17">
        <f t="shared" si="4"/>
        <v>18166666.666666612</v>
      </c>
      <c r="D53" s="17">
        <f t="shared" si="0"/>
        <v>41666.666666666664</v>
      </c>
      <c r="E53" s="17">
        <f t="shared" si="1"/>
        <v>70395.833333333125</v>
      </c>
      <c r="F53" s="17">
        <f t="shared" si="5"/>
        <v>112062.4999999998</v>
      </c>
      <c r="G53" s="17">
        <f t="shared" si="2"/>
        <v>18124999.999999944</v>
      </c>
    </row>
    <row r="54" spans="2:7">
      <c r="B54" s="16">
        <f t="shared" si="3"/>
        <v>46</v>
      </c>
      <c r="C54" s="17">
        <f t="shared" si="4"/>
        <v>18124999.999999944</v>
      </c>
      <c r="D54" s="17">
        <f t="shared" si="0"/>
        <v>41666.666666666664</v>
      </c>
      <c r="E54" s="17">
        <f t="shared" si="1"/>
        <v>70234.374999999782</v>
      </c>
      <c r="F54" s="17">
        <f t="shared" si="5"/>
        <v>111901.04166666645</v>
      </c>
      <c r="G54" s="17">
        <f t="shared" si="2"/>
        <v>18083333.333333276</v>
      </c>
    </row>
    <row r="55" spans="2:7">
      <c r="B55" s="16">
        <f t="shared" si="3"/>
        <v>47</v>
      </c>
      <c r="C55" s="17">
        <f t="shared" si="4"/>
        <v>18083333.333333276</v>
      </c>
      <c r="D55" s="17">
        <f t="shared" si="0"/>
        <v>41666.666666666664</v>
      </c>
      <c r="E55" s="17">
        <f t="shared" si="1"/>
        <v>70072.916666666439</v>
      </c>
      <c r="F55" s="17">
        <f t="shared" si="5"/>
        <v>111739.58333333311</v>
      </c>
      <c r="G55" s="17">
        <f t="shared" si="2"/>
        <v>18041666.666666608</v>
      </c>
    </row>
    <row r="56" spans="2:7">
      <c r="B56" s="16">
        <f t="shared" si="3"/>
        <v>48</v>
      </c>
      <c r="C56" s="17">
        <f t="shared" si="4"/>
        <v>18041666.666666608</v>
      </c>
      <c r="D56" s="17">
        <f t="shared" si="0"/>
        <v>41666.666666666664</v>
      </c>
      <c r="E56" s="17">
        <f t="shared" si="1"/>
        <v>69911.45833333311</v>
      </c>
      <c r="F56" s="17">
        <f t="shared" si="5"/>
        <v>111578.12499999977</v>
      </c>
      <c r="G56" s="17">
        <f t="shared" si="2"/>
        <v>17999999.99999994</v>
      </c>
    </row>
    <row r="57" spans="2:7">
      <c r="B57" s="16">
        <f t="shared" si="3"/>
        <v>49</v>
      </c>
      <c r="C57" s="17">
        <f t="shared" si="4"/>
        <v>17999999.99999994</v>
      </c>
      <c r="D57" s="17">
        <f t="shared" si="0"/>
        <v>41666.666666666664</v>
      </c>
      <c r="E57" s="17">
        <f t="shared" si="1"/>
        <v>69749.999999999767</v>
      </c>
      <c r="F57" s="17">
        <f t="shared" si="5"/>
        <v>111416.66666666642</v>
      </c>
      <c r="G57" s="17">
        <f t="shared" si="2"/>
        <v>17958333.333333272</v>
      </c>
    </row>
    <row r="58" spans="2:7">
      <c r="B58" s="16">
        <f t="shared" si="3"/>
        <v>50</v>
      </c>
      <c r="C58" s="17">
        <f t="shared" si="4"/>
        <v>17958333.333333272</v>
      </c>
      <c r="D58" s="17">
        <f t="shared" si="0"/>
        <v>41666.666666666664</v>
      </c>
      <c r="E58" s="17">
        <f t="shared" si="1"/>
        <v>69588.541666666439</v>
      </c>
      <c r="F58" s="17">
        <f t="shared" si="5"/>
        <v>111255.20833333311</v>
      </c>
      <c r="G58" s="17">
        <f t="shared" si="2"/>
        <v>17916666.666666605</v>
      </c>
    </row>
    <row r="59" spans="2:7">
      <c r="B59" s="16">
        <f t="shared" si="3"/>
        <v>51</v>
      </c>
      <c r="C59" s="17">
        <f t="shared" si="4"/>
        <v>17916666.666666605</v>
      </c>
      <c r="D59" s="17">
        <f t="shared" si="0"/>
        <v>41666.666666666664</v>
      </c>
      <c r="E59" s="17">
        <f t="shared" si="1"/>
        <v>69427.083333333096</v>
      </c>
      <c r="F59" s="17">
        <f t="shared" si="5"/>
        <v>111093.74999999977</v>
      </c>
      <c r="G59" s="17">
        <f t="shared" si="2"/>
        <v>17874999.999999937</v>
      </c>
    </row>
    <row r="60" spans="2:7">
      <c r="B60" s="16">
        <f t="shared" si="3"/>
        <v>52</v>
      </c>
      <c r="C60" s="17">
        <f t="shared" si="4"/>
        <v>17874999.999999937</v>
      </c>
      <c r="D60" s="17">
        <f t="shared" si="0"/>
        <v>41666.666666666664</v>
      </c>
      <c r="E60" s="17">
        <f t="shared" si="1"/>
        <v>69265.624999999753</v>
      </c>
      <c r="F60" s="17">
        <f t="shared" si="5"/>
        <v>110932.29166666642</v>
      </c>
      <c r="G60" s="17">
        <f t="shared" si="2"/>
        <v>17833333.333333269</v>
      </c>
    </row>
    <row r="61" spans="2:7">
      <c r="B61" s="16">
        <f t="shared" si="3"/>
        <v>53</v>
      </c>
      <c r="C61" s="17">
        <f t="shared" si="4"/>
        <v>17833333.333333269</v>
      </c>
      <c r="D61" s="17">
        <f t="shared" si="0"/>
        <v>41666.666666666664</v>
      </c>
      <c r="E61" s="17">
        <f t="shared" si="1"/>
        <v>69104.16666666641</v>
      </c>
      <c r="F61" s="17">
        <f t="shared" si="5"/>
        <v>110770.83333333308</v>
      </c>
      <c r="G61" s="17">
        <f t="shared" si="2"/>
        <v>17791666.666666601</v>
      </c>
    </row>
    <row r="62" spans="2:7">
      <c r="B62" s="16">
        <f t="shared" si="3"/>
        <v>54</v>
      </c>
      <c r="C62" s="17">
        <f t="shared" si="4"/>
        <v>17791666.666666601</v>
      </c>
      <c r="D62" s="17">
        <f t="shared" si="0"/>
        <v>41666.666666666664</v>
      </c>
      <c r="E62" s="17">
        <f t="shared" si="1"/>
        <v>68942.708333333081</v>
      </c>
      <c r="F62" s="17">
        <f t="shared" si="5"/>
        <v>110609.37499999974</v>
      </c>
      <c r="G62" s="17">
        <f t="shared" si="2"/>
        <v>17749999.999999933</v>
      </c>
    </row>
    <row r="63" spans="2:7">
      <c r="B63" s="16">
        <f t="shared" si="3"/>
        <v>55</v>
      </c>
      <c r="C63" s="17">
        <f t="shared" si="4"/>
        <v>17749999.999999933</v>
      </c>
      <c r="D63" s="17">
        <f t="shared" si="0"/>
        <v>41666.666666666664</v>
      </c>
      <c r="E63" s="17">
        <f t="shared" si="1"/>
        <v>68781.249999999738</v>
      </c>
      <c r="F63" s="17">
        <f t="shared" si="5"/>
        <v>110447.9166666664</v>
      </c>
      <c r="G63" s="17">
        <f t="shared" si="2"/>
        <v>17708333.333333265</v>
      </c>
    </row>
    <row r="64" spans="2:7">
      <c r="B64" s="16">
        <f t="shared" si="3"/>
        <v>56</v>
      </c>
      <c r="C64" s="17">
        <f t="shared" si="4"/>
        <v>17708333.333333265</v>
      </c>
      <c r="D64" s="17">
        <f t="shared" si="0"/>
        <v>41666.666666666664</v>
      </c>
      <c r="E64" s="17">
        <f t="shared" si="1"/>
        <v>68619.79166666641</v>
      </c>
      <c r="F64" s="17">
        <f t="shared" si="5"/>
        <v>110286.45833333308</v>
      </c>
      <c r="G64" s="17">
        <f t="shared" si="2"/>
        <v>17666666.666666597</v>
      </c>
    </row>
    <row r="65" spans="2:7">
      <c r="B65" s="16">
        <f t="shared" si="3"/>
        <v>57</v>
      </c>
      <c r="C65" s="17">
        <f t="shared" si="4"/>
        <v>17666666.666666597</v>
      </c>
      <c r="D65" s="17">
        <f t="shared" si="0"/>
        <v>41666.666666666664</v>
      </c>
      <c r="E65" s="17">
        <f t="shared" si="1"/>
        <v>68458.333333333067</v>
      </c>
      <c r="F65" s="17">
        <f t="shared" si="5"/>
        <v>110124.99999999974</v>
      </c>
      <c r="G65" s="17">
        <f t="shared" si="2"/>
        <v>17624999.999999929</v>
      </c>
    </row>
    <row r="66" spans="2:7">
      <c r="B66" s="16">
        <f t="shared" si="3"/>
        <v>58</v>
      </c>
      <c r="C66" s="17">
        <f t="shared" si="4"/>
        <v>17624999.999999929</v>
      </c>
      <c r="D66" s="17">
        <f t="shared" si="0"/>
        <v>41666.666666666664</v>
      </c>
      <c r="E66" s="17">
        <f t="shared" si="1"/>
        <v>68296.874999999724</v>
      </c>
      <c r="F66" s="17">
        <f t="shared" si="5"/>
        <v>109963.5416666664</v>
      </c>
      <c r="G66" s="17">
        <f t="shared" si="2"/>
        <v>17583333.333333261</v>
      </c>
    </row>
    <row r="67" spans="2:7">
      <c r="B67" s="16">
        <f t="shared" si="3"/>
        <v>59</v>
      </c>
      <c r="C67" s="17">
        <f t="shared" si="4"/>
        <v>17583333.333333261</v>
      </c>
      <c r="D67" s="17">
        <f t="shared" si="0"/>
        <v>41666.666666666664</v>
      </c>
      <c r="E67" s="17">
        <f t="shared" si="1"/>
        <v>68135.41666666638</v>
      </c>
      <c r="F67" s="17">
        <f t="shared" si="5"/>
        <v>109802.08333333305</v>
      </c>
      <c r="G67" s="17">
        <f t="shared" si="2"/>
        <v>17541666.666666593</v>
      </c>
    </row>
    <row r="68" spans="2:7">
      <c r="B68" s="16">
        <f t="shared" si="3"/>
        <v>60</v>
      </c>
      <c r="C68" s="17">
        <f t="shared" si="4"/>
        <v>17541666.666666593</v>
      </c>
      <c r="D68" s="17">
        <f t="shared" si="0"/>
        <v>41666.666666666664</v>
      </c>
      <c r="E68" s="17">
        <f t="shared" si="1"/>
        <v>67973.958333333052</v>
      </c>
      <c r="F68" s="17">
        <f t="shared" si="5"/>
        <v>109640.62499999971</v>
      </c>
      <c r="G68" s="17">
        <f t="shared" si="2"/>
        <v>17499999.999999925</v>
      </c>
    </row>
    <row r="69" spans="2:7">
      <c r="B69" s="16">
        <f t="shared" si="3"/>
        <v>61</v>
      </c>
      <c r="C69" s="17">
        <f t="shared" si="4"/>
        <v>17499999.999999925</v>
      </c>
      <c r="D69" s="17">
        <f t="shared" si="0"/>
        <v>41666.666666666664</v>
      </c>
      <c r="E69" s="17">
        <f t="shared" si="1"/>
        <v>67812.499999999709</v>
      </c>
      <c r="F69" s="17">
        <f t="shared" si="5"/>
        <v>109479.16666666637</v>
      </c>
      <c r="G69" s="17">
        <f t="shared" si="2"/>
        <v>17458333.333333258</v>
      </c>
    </row>
    <row r="70" spans="2:7">
      <c r="B70" s="16">
        <f t="shared" si="3"/>
        <v>62</v>
      </c>
      <c r="C70" s="17">
        <f t="shared" si="4"/>
        <v>17458333.333333258</v>
      </c>
      <c r="D70" s="17">
        <f t="shared" si="0"/>
        <v>41666.666666666664</v>
      </c>
      <c r="E70" s="17">
        <f t="shared" si="1"/>
        <v>67651.04166666638</v>
      </c>
      <c r="F70" s="17">
        <f t="shared" si="5"/>
        <v>109317.70833333305</v>
      </c>
      <c r="G70" s="17">
        <f t="shared" si="2"/>
        <v>17416666.66666659</v>
      </c>
    </row>
    <row r="71" spans="2:7">
      <c r="B71" s="16">
        <f t="shared" si="3"/>
        <v>63</v>
      </c>
      <c r="C71" s="17">
        <f t="shared" si="4"/>
        <v>17416666.66666659</v>
      </c>
      <c r="D71" s="17">
        <f t="shared" si="0"/>
        <v>41666.666666666664</v>
      </c>
      <c r="E71" s="17">
        <f t="shared" si="1"/>
        <v>67489.583333333037</v>
      </c>
      <c r="F71" s="17">
        <f t="shared" si="5"/>
        <v>109156.24999999971</v>
      </c>
      <c r="G71" s="17">
        <f t="shared" si="2"/>
        <v>17374999.999999922</v>
      </c>
    </row>
    <row r="72" spans="2:7">
      <c r="B72" s="16">
        <f t="shared" si="3"/>
        <v>64</v>
      </c>
      <c r="C72" s="17">
        <f t="shared" si="4"/>
        <v>17374999.999999922</v>
      </c>
      <c r="D72" s="17">
        <f t="shared" si="0"/>
        <v>41666.666666666664</v>
      </c>
      <c r="E72" s="17">
        <f t="shared" si="1"/>
        <v>67328.124999999694</v>
      </c>
      <c r="F72" s="17">
        <f t="shared" si="5"/>
        <v>108994.79166666637</v>
      </c>
      <c r="G72" s="17">
        <f t="shared" si="2"/>
        <v>17333333.333333254</v>
      </c>
    </row>
    <row r="73" spans="2:7">
      <c r="B73" s="16">
        <f t="shared" si="3"/>
        <v>65</v>
      </c>
      <c r="C73" s="17">
        <f t="shared" si="4"/>
        <v>17333333.333333254</v>
      </c>
      <c r="D73" s="17">
        <f t="shared" ref="D73:D136" si="6">IF(B73="","",Greiðsla)</f>
        <v>41666.666666666664</v>
      </c>
      <c r="E73" s="17">
        <f t="shared" ref="E73:E136" si="7">IF(B73="","",C73*Vextir/12)</f>
        <v>67166.666666666351</v>
      </c>
      <c r="F73" s="17">
        <f t="shared" si="5"/>
        <v>108833.33333333302</v>
      </c>
      <c r="G73" s="17">
        <f t="shared" ref="G73:G136" si="8">IF(B73="","",C73-D73)</f>
        <v>17291666.666666586</v>
      </c>
    </row>
    <row r="74" spans="2:7">
      <c r="B74" s="16">
        <f t="shared" ref="B74:B137" si="9">IF(OR(B73="",B73=Fj.afborgana),"",B73+1)</f>
        <v>66</v>
      </c>
      <c r="C74" s="17">
        <f t="shared" ref="C74:C137" si="10">IF(B74="","",G73)</f>
        <v>17291666.666666586</v>
      </c>
      <c r="D74" s="17">
        <f t="shared" si="6"/>
        <v>41666.666666666664</v>
      </c>
      <c r="E74" s="17">
        <f t="shared" si="7"/>
        <v>67005.208333333023</v>
      </c>
      <c r="F74" s="17">
        <f t="shared" ref="F74:F137" si="11">IF(D74="","",D74+E74)</f>
        <v>108671.87499999968</v>
      </c>
      <c r="G74" s="17">
        <f t="shared" si="8"/>
        <v>17249999.999999918</v>
      </c>
    </row>
    <row r="75" spans="2:7">
      <c r="B75" s="16">
        <f t="shared" si="9"/>
        <v>67</v>
      </c>
      <c r="C75" s="17">
        <f t="shared" si="10"/>
        <v>17249999.999999918</v>
      </c>
      <c r="D75" s="17">
        <f t="shared" si="6"/>
        <v>41666.666666666664</v>
      </c>
      <c r="E75" s="17">
        <f t="shared" si="7"/>
        <v>66843.74999999968</v>
      </c>
      <c r="F75" s="17">
        <f t="shared" si="11"/>
        <v>108510.41666666634</v>
      </c>
      <c r="G75" s="17">
        <f t="shared" si="8"/>
        <v>17208333.33333325</v>
      </c>
    </row>
    <row r="76" spans="2:7">
      <c r="B76" s="16">
        <f t="shared" si="9"/>
        <v>68</v>
      </c>
      <c r="C76" s="17">
        <f t="shared" si="10"/>
        <v>17208333.33333325</v>
      </c>
      <c r="D76" s="17">
        <f t="shared" si="6"/>
        <v>41666.666666666664</v>
      </c>
      <c r="E76" s="17">
        <f t="shared" si="7"/>
        <v>66682.291666666351</v>
      </c>
      <c r="F76" s="17">
        <f t="shared" si="11"/>
        <v>108348.95833333302</v>
      </c>
      <c r="G76" s="17">
        <f t="shared" si="8"/>
        <v>17166666.666666582</v>
      </c>
    </row>
    <row r="77" spans="2:7">
      <c r="B77" s="16">
        <f t="shared" si="9"/>
        <v>69</v>
      </c>
      <c r="C77" s="17">
        <f t="shared" si="10"/>
        <v>17166666.666666582</v>
      </c>
      <c r="D77" s="17">
        <f t="shared" si="6"/>
        <v>41666.666666666664</v>
      </c>
      <c r="E77" s="17">
        <f t="shared" si="7"/>
        <v>66520.833333333008</v>
      </c>
      <c r="F77" s="17">
        <f t="shared" si="11"/>
        <v>108187.49999999968</v>
      </c>
      <c r="G77" s="17">
        <f t="shared" si="8"/>
        <v>17124999.999999914</v>
      </c>
    </row>
    <row r="78" spans="2:7">
      <c r="B78" s="16">
        <f t="shared" si="9"/>
        <v>70</v>
      </c>
      <c r="C78" s="17">
        <f t="shared" si="10"/>
        <v>17124999.999999914</v>
      </c>
      <c r="D78" s="17">
        <f t="shared" si="6"/>
        <v>41666.666666666664</v>
      </c>
      <c r="E78" s="17">
        <f t="shared" si="7"/>
        <v>66359.374999999665</v>
      </c>
      <c r="F78" s="17">
        <f t="shared" si="11"/>
        <v>108026.04166666634</v>
      </c>
      <c r="G78" s="17">
        <f t="shared" si="8"/>
        <v>17083333.333333246</v>
      </c>
    </row>
    <row r="79" spans="2:7">
      <c r="B79" s="16">
        <f t="shared" si="9"/>
        <v>71</v>
      </c>
      <c r="C79" s="17">
        <f t="shared" si="10"/>
        <v>17083333.333333246</v>
      </c>
      <c r="D79" s="17">
        <f t="shared" si="6"/>
        <v>41666.666666666664</v>
      </c>
      <c r="E79" s="17">
        <f t="shared" si="7"/>
        <v>66197.916666666322</v>
      </c>
      <c r="F79" s="17">
        <f t="shared" si="11"/>
        <v>107864.58333333299</v>
      </c>
      <c r="G79" s="17">
        <f t="shared" si="8"/>
        <v>17041666.666666579</v>
      </c>
    </row>
    <row r="80" spans="2:7">
      <c r="B80" s="16">
        <f t="shared" si="9"/>
        <v>72</v>
      </c>
      <c r="C80" s="17">
        <f t="shared" si="10"/>
        <v>17041666.666666579</v>
      </c>
      <c r="D80" s="17">
        <f t="shared" si="6"/>
        <v>41666.666666666664</v>
      </c>
      <c r="E80" s="17">
        <f t="shared" si="7"/>
        <v>66036.458333332994</v>
      </c>
      <c r="F80" s="17">
        <f t="shared" si="11"/>
        <v>107703.12499999965</v>
      </c>
      <c r="G80" s="17">
        <f t="shared" si="8"/>
        <v>16999999.999999911</v>
      </c>
    </row>
    <row r="81" spans="2:7">
      <c r="B81" s="16">
        <f t="shared" si="9"/>
        <v>73</v>
      </c>
      <c r="C81" s="17">
        <f t="shared" si="10"/>
        <v>16999999.999999911</v>
      </c>
      <c r="D81" s="17">
        <f t="shared" si="6"/>
        <v>41666.666666666664</v>
      </c>
      <c r="E81" s="17">
        <f t="shared" si="7"/>
        <v>65874.999999999651</v>
      </c>
      <c r="F81" s="17">
        <f t="shared" si="11"/>
        <v>107541.66666666631</v>
      </c>
      <c r="G81" s="17">
        <f t="shared" si="8"/>
        <v>16958333.333333243</v>
      </c>
    </row>
    <row r="82" spans="2:7">
      <c r="B82" s="16">
        <f t="shared" si="9"/>
        <v>74</v>
      </c>
      <c r="C82" s="17">
        <f t="shared" si="10"/>
        <v>16958333.333333243</v>
      </c>
      <c r="D82" s="17">
        <f t="shared" si="6"/>
        <v>41666.666666666664</v>
      </c>
      <c r="E82" s="17">
        <f t="shared" si="7"/>
        <v>65713.541666666322</v>
      </c>
      <c r="F82" s="17">
        <f t="shared" si="11"/>
        <v>107380.20833333299</v>
      </c>
      <c r="G82" s="17">
        <f t="shared" si="8"/>
        <v>16916666.666666575</v>
      </c>
    </row>
    <row r="83" spans="2:7">
      <c r="B83" s="16">
        <f t="shared" si="9"/>
        <v>75</v>
      </c>
      <c r="C83" s="17">
        <f t="shared" si="10"/>
        <v>16916666.666666575</v>
      </c>
      <c r="D83" s="17">
        <f t="shared" si="6"/>
        <v>41666.666666666664</v>
      </c>
      <c r="E83" s="17">
        <f t="shared" si="7"/>
        <v>65552.083333332979</v>
      </c>
      <c r="F83" s="17">
        <f t="shared" si="11"/>
        <v>107218.74999999965</v>
      </c>
      <c r="G83" s="17">
        <f t="shared" si="8"/>
        <v>16874999.999999907</v>
      </c>
    </row>
    <row r="84" spans="2:7">
      <c r="B84" s="16">
        <f t="shared" si="9"/>
        <v>76</v>
      </c>
      <c r="C84" s="17">
        <f t="shared" si="10"/>
        <v>16874999.999999907</v>
      </c>
      <c r="D84" s="17">
        <f t="shared" si="6"/>
        <v>41666.666666666664</v>
      </c>
      <c r="E84" s="17">
        <f t="shared" si="7"/>
        <v>65390.624999999643</v>
      </c>
      <c r="F84" s="17">
        <f t="shared" si="11"/>
        <v>107057.29166666631</v>
      </c>
      <c r="G84" s="17">
        <f t="shared" si="8"/>
        <v>16833333.333333239</v>
      </c>
    </row>
    <row r="85" spans="2:7">
      <c r="B85" s="16">
        <f t="shared" si="9"/>
        <v>77</v>
      </c>
      <c r="C85" s="17">
        <f t="shared" si="10"/>
        <v>16833333.333333239</v>
      </c>
      <c r="D85" s="17">
        <f t="shared" si="6"/>
        <v>41666.666666666664</v>
      </c>
      <c r="E85" s="17">
        <f t="shared" si="7"/>
        <v>65229.1666666663</v>
      </c>
      <c r="F85" s="17">
        <f t="shared" si="11"/>
        <v>106895.83333333296</v>
      </c>
      <c r="G85" s="17">
        <f t="shared" si="8"/>
        <v>16791666.666666571</v>
      </c>
    </row>
    <row r="86" spans="2:7">
      <c r="B86" s="16">
        <f t="shared" si="9"/>
        <v>78</v>
      </c>
      <c r="C86" s="17">
        <f t="shared" si="10"/>
        <v>16791666.666666571</v>
      </c>
      <c r="D86" s="17">
        <f t="shared" si="6"/>
        <v>41666.666666666664</v>
      </c>
      <c r="E86" s="17">
        <f t="shared" si="7"/>
        <v>65067.708333332965</v>
      </c>
      <c r="F86" s="17">
        <f t="shared" si="11"/>
        <v>106734.37499999962</v>
      </c>
      <c r="G86" s="17">
        <f t="shared" si="8"/>
        <v>16749999.999999905</v>
      </c>
    </row>
    <row r="87" spans="2:7">
      <c r="B87" s="16">
        <f t="shared" si="9"/>
        <v>79</v>
      </c>
      <c r="C87" s="17">
        <f t="shared" si="10"/>
        <v>16749999.999999905</v>
      </c>
      <c r="D87" s="17">
        <f t="shared" si="6"/>
        <v>41666.666666666664</v>
      </c>
      <c r="E87" s="17">
        <f t="shared" si="7"/>
        <v>64906.249999999629</v>
      </c>
      <c r="F87" s="17">
        <f t="shared" si="11"/>
        <v>106572.91666666629</v>
      </c>
      <c r="G87" s="17">
        <f t="shared" si="8"/>
        <v>16708333.333333239</v>
      </c>
    </row>
    <row r="88" spans="2:7">
      <c r="B88" s="16">
        <f t="shared" si="9"/>
        <v>80</v>
      </c>
      <c r="C88" s="17">
        <f t="shared" si="10"/>
        <v>16708333.333333239</v>
      </c>
      <c r="D88" s="17">
        <f t="shared" si="6"/>
        <v>41666.666666666664</v>
      </c>
      <c r="E88" s="17">
        <f t="shared" si="7"/>
        <v>64744.7916666663</v>
      </c>
      <c r="F88" s="17">
        <f t="shared" si="11"/>
        <v>106411.45833333296</v>
      </c>
      <c r="G88" s="17">
        <f t="shared" si="8"/>
        <v>16666666.666666573</v>
      </c>
    </row>
    <row r="89" spans="2:7">
      <c r="B89" s="16">
        <f t="shared" si="9"/>
        <v>81</v>
      </c>
      <c r="C89" s="17">
        <f t="shared" si="10"/>
        <v>16666666.666666573</v>
      </c>
      <c r="D89" s="17">
        <f t="shared" si="6"/>
        <v>41666.666666666664</v>
      </c>
      <c r="E89" s="17">
        <f t="shared" si="7"/>
        <v>64583.333333332972</v>
      </c>
      <c r="F89" s="17">
        <f t="shared" si="11"/>
        <v>106249.99999999964</v>
      </c>
      <c r="G89" s="17">
        <f t="shared" si="8"/>
        <v>16624999.999999907</v>
      </c>
    </row>
    <row r="90" spans="2:7">
      <c r="B90" s="16">
        <f t="shared" si="9"/>
        <v>82</v>
      </c>
      <c r="C90" s="17">
        <f t="shared" si="10"/>
        <v>16624999.999999907</v>
      </c>
      <c r="D90" s="17">
        <f t="shared" si="6"/>
        <v>41666.666666666664</v>
      </c>
      <c r="E90" s="17">
        <f t="shared" si="7"/>
        <v>64421.874999999643</v>
      </c>
      <c r="F90" s="17">
        <f t="shared" si="11"/>
        <v>106088.54166666631</v>
      </c>
      <c r="G90" s="17">
        <f t="shared" si="8"/>
        <v>16583333.333333241</v>
      </c>
    </row>
    <row r="91" spans="2:7">
      <c r="B91" s="16">
        <f t="shared" si="9"/>
        <v>83</v>
      </c>
      <c r="C91" s="17">
        <f t="shared" si="10"/>
        <v>16583333.333333241</v>
      </c>
      <c r="D91" s="17">
        <f t="shared" si="6"/>
        <v>41666.666666666664</v>
      </c>
      <c r="E91" s="17">
        <f t="shared" si="7"/>
        <v>64260.416666666308</v>
      </c>
      <c r="F91" s="17">
        <f t="shared" si="11"/>
        <v>105927.08333333296</v>
      </c>
      <c r="G91" s="17">
        <f t="shared" si="8"/>
        <v>16541666.666666575</v>
      </c>
    </row>
    <row r="92" spans="2:7">
      <c r="B92" s="16">
        <f t="shared" si="9"/>
        <v>84</v>
      </c>
      <c r="C92" s="17">
        <f t="shared" si="10"/>
        <v>16541666.666666575</v>
      </c>
      <c r="D92" s="17">
        <f t="shared" si="6"/>
        <v>41666.666666666664</v>
      </c>
      <c r="E92" s="17">
        <f t="shared" si="7"/>
        <v>64098.958333332972</v>
      </c>
      <c r="F92" s="17">
        <f t="shared" si="11"/>
        <v>105765.62499999964</v>
      </c>
      <c r="G92" s="17">
        <f t="shared" si="8"/>
        <v>16499999.999999909</v>
      </c>
    </row>
    <row r="93" spans="2:7">
      <c r="B93" s="16">
        <f t="shared" si="9"/>
        <v>85</v>
      </c>
      <c r="C93" s="17">
        <f t="shared" si="10"/>
        <v>16499999.999999909</v>
      </c>
      <c r="D93" s="17">
        <f t="shared" si="6"/>
        <v>41666.666666666664</v>
      </c>
      <c r="E93" s="17">
        <f t="shared" si="7"/>
        <v>63937.499999999643</v>
      </c>
      <c r="F93" s="17">
        <f t="shared" si="11"/>
        <v>105604.16666666631</v>
      </c>
      <c r="G93" s="17">
        <f t="shared" si="8"/>
        <v>16458333.333333243</v>
      </c>
    </row>
    <row r="94" spans="2:7">
      <c r="B94" s="16">
        <f t="shared" si="9"/>
        <v>86</v>
      </c>
      <c r="C94" s="17">
        <f t="shared" si="10"/>
        <v>16458333.333333243</v>
      </c>
      <c r="D94" s="17">
        <f t="shared" si="6"/>
        <v>41666.666666666664</v>
      </c>
      <c r="E94" s="17">
        <f t="shared" si="7"/>
        <v>63776.041666666315</v>
      </c>
      <c r="F94" s="17">
        <f t="shared" si="11"/>
        <v>105442.70833333298</v>
      </c>
      <c r="G94" s="17">
        <f t="shared" si="8"/>
        <v>16416666.666666577</v>
      </c>
    </row>
    <row r="95" spans="2:7">
      <c r="B95" s="16">
        <f t="shared" si="9"/>
        <v>87</v>
      </c>
      <c r="C95" s="17">
        <f t="shared" si="10"/>
        <v>16416666.666666577</v>
      </c>
      <c r="D95" s="17">
        <f t="shared" si="6"/>
        <v>41666.666666666664</v>
      </c>
      <c r="E95" s="17">
        <f t="shared" si="7"/>
        <v>63614.583333332987</v>
      </c>
      <c r="F95" s="17">
        <f t="shared" si="11"/>
        <v>105281.24999999965</v>
      </c>
      <c r="G95" s="17">
        <f t="shared" si="8"/>
        <v>16374999.999999911</v>
      </c>
    </row>
    <row r="96" spans="2:7">
      <c r="B96" s="16">
        <f t="shared" si="9"/>
        <v>88</v>
      </c>
      <c r="C96" s="17">
        <f t="shared" si="10"/>
        <v>16374999.999999911</v>
      </c>
      <c r="D96" s="17">
        <f t="shared" si="6"/>
        <v>41666.666666666664</v>
      </c>
      <c r="E96" s="17">
        <f t="shared" si="7"/>
        <v>63453.124999999651</v>
      </c>
      <c r="F96" s="17">
        <f t="shared" si="11"/>
        <v>105119.79166666631</v>
      </c>
      <c r="G96" s="17">
        <f t="shared" si="8"/>
        <v>16333333.333333245</v>
      </c>
    </row>
    <row r="97" spans="2:7">
      <c r="B97" s="16">
        <f t="shared" si="9"/>
        <v>89</v>
      </c>
      <c r="C97" s="17">
        <f t="shared" si="10"/>
        <v>16333333.333333245</v>
      </c>
      <c r="D97" s="17">
        <f t="shared" si="6"/>
        <v>41666.666666666664</v>
      </c>
      <c r="E97" s="17">
        <f t="shared" si="7"/>
        <v>63291.666666666315</v>
      </c>
      <c r="F97" s="17">
        <f t="shared" si="11"/>
        <v>104958.33333333298</v>
      </c>
      <c r="G97" s="17">
        <f t="shared" si="8"/>
        <v>16291666.666666579</v>
      </c>
    </row>
    <row r="98" spans="2:7">
      <c r="B98" s="16">
        <f t="shared" si="9"/>
        <v>90</v>
      </c>
      <c r="C98" s="17">
        <f t="shared" si="10"/>
        <v>16291666.666666579</v>
      </c>
      <c r="D98" s="17">
        <f t="shared" si="6"/>
        <v>41666.666666666664</v>
      </c>
      <c r="E98" s="17">
        <f t="shared" si="7"/>
        <v>63130.208333332994</v>
      </c>
      <c r="F98" s="17">
        <f t="shared" si="11"/>
        <v>104796.87499999965</v>
      </c>
      <c r="G98" s="17">
        <f t="shared" si="8"/>
        <v>16249999.999999912</v>
      </c>
    </row>
    <row r="99" spans="2:7">
      <c r="B99" s="16">
        <f t="shared" si="9"/>
        <v>91</v>
      </c>
      <c r="C99" s="17">
        <f t="shared" si="10"/>
        <v>16249999.999999912</v>
      </c>
      <c r="D99" s="17">
        <f t="shared" si="6"/>
        <v>41666.666666666664</v>
      </c>
      <c r="E99" s="17">
        <f t="shared" si="7"/>
        <v>62968.749999999658</v>
      </c>
      <c r="F99" s="17">
        <f t="shared" si="11"/>
        <v>104635.41666666632</v>
      </c>
      <c r="G99" s="17">
        <f t="shared" si="8"/>
        <v>16208333.333333246</v>
      </c>
    </row>
    <row r="100" spans="2:7">
      <c r="B100" s="16">
        <f t="shared" si="9"/>
        <v>92</v>
      </c>
      <c r="C100" s="17">
        <f t="shared" si="10"/>
        <v>16208333.333333246</v>
      </c>
      <c r="D100" s="17">
        <f t="shared" si="6"/>
        <v>41666.666666666664</v>
      </c>
      <c r="E100" s="17">
        <f t="shared" si="7"/>
        <v>62807.29166666633</v>
      </c>
      <c r="F100" s="17">
        <f t="shared" si="11"/>
        <v>104473.95833333299</v>
      </c>
      <c r="G100" s="17">
        <f t="shared" si="8"/>
        <v>16166666.66666658</v>
      </c>
    </row>
    <row r="101" spans="2:7">
      <c r="B101" s="16">
        <f t="shared" si="9"/>
        <v>93</v>
      </c>
      <c r="C101" s="17">
        <f t="shared" si="10"/>
        <v>16166666.66666658</v>
      </c>
      <c r="D101" s="17">
        <f t="shared" si="6"/>
        <v>41666.666666666664</v>
      </c>
      <c r="E101" s="17">
        <f t="shared" si="7"/>
        <v>62645.833333332994</v>
      </c>
      <c r="F101" s="17">
        <f t="shared" si="11"/>
        <v>104312.49999999965</v>
      </c>
      <c r="G101" s="17">
        <f t="shared" si="8"/>
        <v>16124999.999999914</v>
      </c>
    </row>
    <row r="102" spans="2:7">
      <c r="B102" s="16">
        <f t="shared" si="9"/>
        <v>94</v>
      </c>
      <c r="C102" s="17">
        <f t="shared" si="10"/>
        <v>16124999.999999914</v>
      </c>
      <c r="D102" s="17">
        <f t="shared" si="6"/>
        <v>41666.666666666664</v>
      </c>
      <c r="E102" s="17">
        <f t="shared" si="7"/>
        <v>62484.374999999673</v>
      </c>
      <c r="F102" s="17">
        <f t="shared" si="11"/>
        <v>104151.04166666634</v>
      </c>
      <c r="G102" s="17">
        <f t="shared" si="8"/>
        <v>16083333.333333248</v>
      </c>
    </row>
    <row r="103" spans="2:7">
      <c r="B103" s="16">
        <f t="shared" si="9"/>
        <v>95</v>
      </c>
      <c r="C103" s="17">
        <f t="shared" si="10"/>
        <v>16083333.333333248</v>
      </c>
      <c r="D103" s="17">
        <f t="shared" si="6"/>
        <v>41666.666666666664</v>
      </c>
      <c r="E103" s="17">
        <f t="shared" si="7"/>
        <v>62322.916666666337</v>
      </c>
      <c r="F103" s="17">
        <f t="shared" si="11"/>
        <v>103989.58333333299</v>
      </c>
      <c r="G103" s="17">
        <f t="shared" si="8"/>
        <v>16041666.666666582</v>
      </c>
    </row>
    <row r="104" spans="2:7">
      <c r="B104" s="16">
        <f t="shared" si="9"/>
        <v>96</v>
      </c>
      <c r="C104" s="17">
        <f t="shared" si="10"/>
        <v>16041666.666666582</v>
      </c>
      <c r="D104" s="17">
        <f t="shared" si="6"/>
        <v>41666.666666666664</v>
      </c>
      <c r="E104" s="17">
        <f t="shared" si="7"/>
        <v>62161.458333333001</v>
      </c>
      <c r="F104" s="17">
        <f t="shared" si="11"/>
        <v>103828.12499999967</v>
      </c>
      <c r="G104" s="17">
        <f t="shared" si="8"/>
        <v>15999999.999999916</v>
      </c>
    </row>
    <row r="105" spans="2:7">
      <c r="B105" s="16">
        <f t="shared" si="9"/>
        <v>97</v>
      </c>
      <c r="C105" s="17">
        <f t="shared" si="10"/>
        <v>15999999.999999916</v>
      </c>
      <c r="D105" s="17">
        <f t="shared" si="6"/>
        <v>41666.666666666664</v>
      </c>
      <c r="E105" s="17">
        <f t="shared" si="7"/>
        <v>61999.999999999673</v>
      </c>
      <c r="F105" s="17">
        <f t="shared" si="11"/>
        <v>103666.66666666634</v>
      </c>
      <c r="G105" s="17">
        <f t="shared" si="8"/>
        <v>15958333.33333325</v>
      </c>
    </row>
    <row r="106" spans="2:7">
      <c r="B106" s="16">
        <f t="shared" si="9"/>
        <v>98</v>
      </c>
      <c r="C106" s="17">
        <f t="shared" si="10"/>
        <v>15958333.33333325</v>
      </c>
      <c r="D106" s="17">
        <f t="shared" si="6"/>
        <v>41666.666666666664</v>
      </c>
      <c r="E106" s="17">
        <f t="shared" si="7"/>
        <v>61838.541666666344</v>
      </c>
      <c r="F106" s="17">
        <f t="shared" si="11"/>
        <v>103505.20833333301</v>
      </c>
      <c r="G106" s="17">
        <f t="shared" si="8"/>
        <v>15916666.666666584</v>
      </c>
    </row>
    <row r="107" spans="2:7">
      <c r="B107" s="16">
        <f t="shared" si="9"/>
        <v>99</v>
      </c>
      <c r="C107" s="17">
        <f t="shared" si="10"/>
        <v>15916666.666666584</v>
      </c>
      <c r="D107" s="17">
        <f t="shared" si="6"/>
        <v>41666.666666666664</v>
      </c>
      <c r="E107" s="17">
        <f t="shared" si="7"/>
        <v>61677.083333333016</v>
      </c>
      <c r="F107" s="17">
        <f t="shared" si="11"/>
        <v>103343.74999999968</v>
      </c>
      <c r="G107" s="17">
        <f t="shared" si="8"/>
        <v>15874999.999999918</v>
      </c>
    </row>
    <row r="108" spans="2:7">
      <c r="B108" s="16">
        <f t="shared" si="9"/>
        <v>100</v>
      </c>
      <c r="C108" s="17">
        <f t="shared" si="10"/>
        <v>15874999.999999918</v>
      </c>
      <c r="D108" s="17">
        <f t="shared" si="6"/>
        <v>41666.666666666664</v>
      </c>
      <c r="E108" s="17">
        <f t="shared" si="7"/>
        <v>61515.62499999968</v>
      </c>
      <c r="F108" s="17">
        <f t="shared" si="11"/>
        <v>103182.29166666634</v>
      </c>
      <c r="G108" s="17">
        <f t="shared" si="8"/>
        <v>15833333.333333252</v>
      </c>
    </row>
    <row r="109" spans="2:7">
      <c r="B109" s="16">
        <f t="shared" si="9"/>
        <v>101</v>
      </c>
      <c r="C109" s="17">
        <f t="shared" si="10"/>
        <v>15833333.333333252</v>
      </c>
      <c r="D109" s="17">
        <f t="shared" si="6"/>
        <v>41666.666666666664</v>
      </c>
      <c r="E109" s="17">
        <f t="shared" si="7"/>
        <v>61354.166666666344</v>
      </c>
      <c r="F109" s="17">
        <f t="shared" si="11"/>
        <v>103020.83333333301</v>
      </c>
      <c r="G109" s="17">
        <f t="shared" si="8"/>
        <v>15791666.666666586</v>
      </c>
    </row>
    <row r="110" spans="2:7">
      <c r="B110" s="16">
        <f t="shared" si="9"/>
        <v>102</v>
      </c>
      <c r="C110" s="17">
        <f t="shared" si="10"/>
        <v>15791666.666666586</v>
      </c>
      <c r="D110" s="17">
        <f t="shared" si="6"/>
        <v>41666.666666666664</v>
      </c>
      <c r="E110" s="17">
        <f t="shared" si="7"/>
        <v>61192.708333333023</v>
      </c>
      <c r="F110" s="17">
        <f t="shared" si="11"/>
        <v>102859.37499999968</v>
      </c>
      <c r="G110" s="17">
        <f t="shared" si="8"/>
        <v>15749999.99999992</v>
      </c>
    </row>
    <row r="111" spans="2:7">
      <c r="B111" s="16">
        <f t="shared" si="9"/>
        <v>103</v>
      </c>
      <c r="C111" s="17">
        <f t="shared" si="10"/>
        <v>15749999.99999992</v>
      </c>
      <c r="D111" s="17">
        <f t="shared" si="6"/>
        <v>41666.666666666664</v>
      </c>
      <c r="E111" s="17">
        <f t="shared" si="7"/>
        <v>61031.249999999687</v>
      </c>
      <c r="F111" s="17">
        <f t="shared" si="11"/>
        <v>102697.91666666635</v>
      </c>
      <c r="G111" s="17">
        <f t="shared" si="8"/>
        <v>15708333.333333254</v>
      </c>
    </row>
    <row r="112" spans="2:7">
      <c r="B112" s="16">
        <f t="shared" si="9"/>
        <v>104</v>
      </c>
      <c r="C112" s="17">
        <f t="shared" si="10"/>
        <v>15708333.333333254</v>
      </c>
      <c r="D112" s="17">
        <f t="shared" si="6"/>
        <v>41666.666666666664</v>
      </c>
      <c r="E112" s="17">
        <f t="shared" si="7"/>
        <v>60869.791666666359</v>
      </c>
      <c r="F112" s="17">
        <f t="shared" si="11"/>
        <v>102536.45833333302</v>
      </c>
      <c r="G112" s="17">
        <f t="shared" si="8"/>
        <v>15666666.666666588</v>
      </c>
    </row>
    <row r="113" spans="2:7">
      <c r="B113" s="16">
        <f t="shared" si="9"/>
        <v>105</v>
      </c>
      <c r="C113" s="17">
        <f t="shared" si="10"/>
        <v>15666666.666666588</v>
      </c>
      <c r="D113" s="17">
        <f t="shared" si="6"/>
        <v>41666.666666666664</v>
      </c>
      <c r="E113" s="17">
        <f t="shared" si="7"/>
        <v>60708.333333333023</v>
      </c>
      <c r="F113" s="17">
        <f t="shared" si="11"/>
        <v>102374.99999999968</v>
      </c>
      <c r="G113" s="17">
        <f t="shared" si="8"/>
        <v>15624999.999999922</v>
      </c>
    </row>
    <row r="114" spans="2:7">
      <c r="B114" s="16">
        <f t="shared" si="9"/>
        <v>106</v>
      </c>
      <c r="C114" s="17">
        <f t="shared" si="10"/>
        <v>15624999.999999922</v>
      </c>
      <c r="D114" s="17">
        <f t="shared" si="6"/>
        <v>41666.666666666664</v>
      </c>
      <c r="E114" s="17">
        <f t="shared" si="7"/>
        <v>60546.874999999702</v>
      </c>
      <c r="F114" s="17">
        <f t="shared" si="11"/>
        <v>102213.54166666637</v>
      </c>
      <c r="G114" s="17">
        <f t="shared" si="8"/>
        <v>15583333.333333256</v>
      </c>
    </row>
    <row r="115" spans="2:7">
      <c r="B115" s="16">
        <f t="shared" si="9"/>
        <v>107</v>
      </c>
      <c r="C115" s="17">
        <f t="shared" si="10"/>
        <v>15583333.333333256</v>
      </c>
      <c r="D115" s="17">
        <f t="shared" si="6"/>
        <v>41666.666666666664</v>
      </c>
      <c r="E115" s="17">
        <f t="shared" si="7"/>
        <v>60385.416666666366</v>
      </c>
      <c r="F115" s="17">
        <f t="shared" si="11"/>
        <v>102052.08333333302</v>
      </c>
      <c r="G115" s="17">
        <f t="shared" si="8"/>
        <v>15541666.66666659</v>
      </c>
    </row>
    <row r="116" spans="2:7">
      <c r="B116" s="16">
        <f t="shared" si="9"/>
        <v>108</v>
      </c>
      <c r="C116" s="17">
        <f t="shared" si="10"/>
        <v>15541666.66666659</v>
      </c>
      <c r="D116" s="17">
        <f t="shared" si="6"/>
        <v>41666.666666666664</v>
      </c>
      <c r="E116" s="17">
        <f t="shared" si="7"/>
        <v>60223.95833333303</v>
      </c>
      <c r="F116" s="17">
        <f t="shared" si="11"/>
        <v>101890.62499999969</v>
      </c>
      <c r="G116" s="17">
        <f t="shared" si="8"/>
        <v>15499999.999999924</v>
      </c>
    </row>
    <row r="117" spans="2:7">
      <c r="B117" s="16">
        <f t="shared" si="9"/>
        <v>109</v>
      </c>
      <c r="C117" s="17">
        <f t="shared" si="10"/>
        <v>15499999.999999924</v>
      </c>
      <c r="D117" s="17">
        <f t="shared" si="6"/>
        <v>41666.666666666664</v>
      </c>
      <c r="E117" s="17">
        <f t="shared" si="7"/>
        <v>60062.499999999702</v>
      </c>
      <c r="F117" s="17">
        <f t="shared" si="11"/>
        <v>101729.16666666637</v>
      </c>
      <c r="G117" s="17">
        <f t="shared" si="8"/>
        <v>15458333.333333258</v>
      </c>
    </row>
    <row r="118" spans="2:7">
      <c r="B118" s="16">
        <f t="shared" si="9"/>
        <v>110</v>
      </c>
      <c r="C118" s="17">
        <f t="shared" si="10"/>
        <v>15458333.333333258</v>
      </c>
      <c r="D118" s="17">
        <f t="shared" si="6"/>
        <v>41666.666666666664</v>
      </c>
      <c r="E118" s="17">
        <f t="shared" si="7"/>
        <v>59901.041666666373</v>
      </c>
      <c r="F118" s="17">
        <f t="shared" si="11"/>
        <v>101567.70833333304</v>
      </c>
      <c r="G118" s="17">
        <f t="shared" si="8"/>
        <v>15416666.666666592</v>
      </c>
    </row>
    <row r="119" spans="2:7">
      <c r="B119" s="16">
        <f t="shared" si="9"/>
        <v>111</v>
      </c>
      <c r="C119" s="17">
        <f t="shared" si="10"/>
        <v>15416666.666666592</v>
      </c>
      <c r="D119" s="17">
        <f t="shared" si="6"/>
        <v>41666.666666666664</v>
      </c>
      <c r="E119" s="17">
        <f t="shared" si="7"/>
        <v>59739.583333333045</v>
      </c>
      <c r="F119" s="17">
        <f t="shared" si="11"/>
        <v>101406.24999999971</v>
      </c>
      <c r="G119" s="17">
        <f t="shared" si="8"/>
        <v>15374999.999999925</v>
      </c>
    </row>
    <row r="120" spans="2:7">
      <c r="B120" s="16">
        <f t="shared" si="9"/>
        <v>112</v>
      </c>
      <c r="C120" s="17">
        <f t="shared" si="10"/>
        <v>15374999.999999925</v>
      </c>
      <c r="D120" s="17">
        <f t="shared" si="6"/>
        <v>41666.666666666664</v>
      </c>
      <c r="E120" s="17">
        <f t="shared" si="7"/>
        <v>59578.124999999709</v>
      </c>
      <c r="F120" s="17">
        <f t="shared" si="11"/>
        <v>101244.79166666637</v>
      </c>
      <c r="G120" s="17">
        <f t="shared" si="8"/>
        <v>15333333.333333259</v>
      </c>
    </row>
    <row r="121" spans="2:7">
      <c r="B121" s="16">
        <f t="shared" si="9"/>
        <v>113</v>
      </c>
      <c r="C121" s="17">
        <f t="shared" si="10"/>
        <v>15333333.333333259</v>
      </c>
      <c r="D121" s="17">
        <f t="shared" si="6"/>
        <v>41666.666666666664</v>
      </c>
      <c r="E121" s="17">
        <f t="shared" si="7"/>
        <v>59416.666666666373</v>
      </c>
      <c r="F121" s="17">
        <f t="shared" si="11"/>
        <v>101083.33333333304</v>
      </c>
      <c r="G121" s="17">
        <f t="shared" si="8"/>
        <v>15291666.666666593</v>
      </c>
    </row>
    <row r="122" spans="2:7">
      <c r="B122" s="16">
        <f t="shared" si="9"/>
        <v>114</v>
      </c>
      <c r="C122" s="17">
        <f t="shared" si="10"/>
        <v>15291666.666666593</v>
      </c>
      <c r="D122" s="17">
        <f t="shared" si="6"/>
        <v>41666.666666666664</v>
      </c>
      <c r="E122" s="17">
        <f t="shared" si="7"/>
        <v>59255.208333333052</v>
      </c>
      <c r="F122" s="17">
        <f t="shared" si="11"/>
        <v>100921.87499999971</v>
      </c>
      <c r="G122" s="17">
        <f t="shared" si="8"/>
        <v>15249999.999999927</v>
      </c>
    </row>
    <row r="123" spans="2:7">
      <c r="B123" s="16">
        <f t="shared" si="9"/>
        <v>115</v>
      </c>
      <c r="C123" s="17">
        <f t="shared" si="10"/>
        <v>15249999.999999927</v>
      </c>
      <c r="D123" s="17">
        <f t="shared" si="6"/>
        <v>41666.666666666664</v>
      </c>
      <c r="E123" s="17">
        <f t="shared" si="7"/>
        <v>59093.749999999716</v>
      </c>
      <c r="F123" s="17">
        <f t="shared" si="11"/>
        <v>100760.41666666638</v>
      </c>
      <c r="G123" s="17">
        <f t="shared" si="8"/>
        <v>15208333.333333261</v>
      </c>
    </row>
    <row r="124" spans="2:7">
      <c r="B124" s="16">
        <f t="shared" si="9"/>
        <v>116</v>
      </c>
      <c r="C124" s="17">
        <f t="shared" si="10"/>
        <v>15208333.333333261</v>
      </c>
      <c r="D124" s="17">
        <f t="shared" si="6"/>
        <v>41666.666666666664</v>
      </c>
      <c r="E124" s="17">
        <f t="shared" si="7"/>
        <v>58932.291666666388</v>
      </c>
      <c r="F124" s="17">
        <f t="shared" si="11"/>
        <v>100598.95833333305</v>
      </c>
      <c r="G124" s="17">
        <f t="shared" si="8"/>
        <v>15166666.666666595</v>
      </c>
    </row>
    <row r="125" spans="2:7">
      <c r="B125" s="16">
        <f t="shared" si="9"/>
        <v>117</v>
      </c>
      <c r="C125" s="17">
        <f t="shared" si="10"/>
        <v>15166666.666666595</v>
      </c>
      <c r="D125" s="17">
        <f t="shared" si="6"/>
        <v>41666.666666666664</v>
      </c>
      <c r="E125" s="17">
        <f t="shared" si="7"/>
        <v>58770.833333333052</v>
      </c>
      <c r="F125" s="17">
        <f t="shared" si="11"/>
        <v>100437.49999999971</v>
      </c>
      <c r="G125" s="17">
        <f t="shared" si="8"/>
        <v>15124999.999999929</v>
      </c>
    </row>
    <row r="126" spans="2:7">
      <c r="B126" s="16">
        <f t="shared" si="9"/>
        <v>118</v>
      </c>
      <c r="C126" s="17">
        <f t="shared" si="10"/>
        <v>15124999.999999929</v>
      </c>
      <c r="D126" s="17">
        <f t="shared" si="6"/>
        <v>41666.666666666664</v>
      </c>
      <c r="E126" s="17">
        <f t="shared" si="7"/>
        <v>58609.374999999731</v>
      </c>
      <c r="F126" s="17">
        <f t="shared" si="11"/>
        <v>100276.0416666664</v>
      </c>
      <c r="G126" s="17">
        <f t="shared" si="8"/>
        <v>15083333.333333263</v>
      </c>
    </row>
    <row r="127" spans="2:7">
      <c r="B127" s="16">
        <f t="shared" si="9"/>
        <v>119</v>
      </c>
      <c r="C127" s="17">
        <f t="shared" si="10"/>
        <v>15083333.333333263</v>
      </c>
      <c r="D127" s="17">
        <f t="shared" si="6"/>
        <v>41666.666666666664</v>
      </c>
      <c r="E127" s="17">
        <f t="shared" si="7"/>
        <v>58447.916666666395</v>
      </c>
      <c r="F127" s="17">
        <f t="shared" si="11"/>
        <v>100114.58333333305</v>
      </c>
      <c r="G127" s="17">
        <f t="shared" si="8"/>
        <v>15041666.666666597</v>
      </c>
    </row>
    <row r="128" spans="2:7">
      <c r="B128" s="16">
        <f t="shared" si="9"/>
        <v>120</v>
      </c>
      <c r="C128" s="17">
        <f t="shared" si="10"/>
        <v>15041666.666666597</v>
      </c>
      <c r="D128" s="17">
        <f t="shared" si="6"/>
        <v>41666.666666666664</v>
      </c>
      <c r="E128" s="17">
        <f t="shared" si="7"/>
        <v>58286.458333333059</v>
      </c>
      <c r="F128" s="17">
        <f t="shared" si="11"/>
        <v>99953.124999999724</v>
      </c>
      <c r="G128" s="17">
        <f t="shared" si="8"/>
        <v>14999999.999999931</v>
      </c>
    </row>
    <row r="129" spans="2:7">
      <c r="B129" s="16">
        <f t="shared" si="9"/>
        <v>121</v>
      </c>
      <c r="C129" s="17">
        <f t="shared" si="10"/>
        <v>14999999.999999931</v>
      </c>
      <c r="D129" s="17">
        <f t="shared" si="6"/>
        <v>41666.666666666664</v>
      </c>
      <c r="E129" s="17">
        <f t="shared" si="7"/>
        <v>58124.999999999731</v>
      </c>
      <c r="F129" s="17">
        <f t="shared" si="11"/>
        <v>99791.666666666395</v>
      </c>
      <c r="G129" s="17">
        <f t="shared" si="8"/>
        <v>14958333.333333265</v>
      </c>
    </row>
    <row r="130" spans="2:7">
      <c r="B130" s="16">
        <f t="shared" si="9"/>
        <v>122</v>
      </c>
      <c r="C130" s="17">
        <f t="shared" si="10"/>
        <v>14958333.333333265</v>
      </c>
      <c r="D130" s="17">
        <f t="shared" si="6"/>
        <v>41666.666666666664</v>
      </c>
      <c r="E130" s="17">
        <f t="shared" si="7"/>
        <v>57963.541666666402</v>
      </c>
      <c r="F130" s="17">
        <f t="shared" si="11"/>
        <v>99630.208333333067</v>
      </c>
      <c r="G130" s="17">
        <f t="shared" si="8"/>
        <v>14916666.666666599</v>
      </c>
    </row>
    <row r="131" spans="2:7">
      <c r="B131" s="16">
        <f t="shared" si="9"/>
        <v>123</v>
      </c>
      <c r="C131" s="17">
        <f t="shared" si="10"/>
        <v>14916666.666666599</v>
      </c>
      <c r="D131" s="17">
        <f t="shared" si="6"/>
        <v>41666.666666666664</v>
      </c>
      <c r="E131" s="17">
        <f t="shared" si="7"/>
        <v>57802.083333333074</v>
      </c>
      <c r="F131" s="17">
        <f t="shared" si="11"/>
        <v>99468.749999999738</v>
      </c>
      <c r="G131" s="17">
        <f t="shared" si="8"/>
        <v>14874999.999999933</v>
      </c>
    </row>
    <row r="132" spans="2:7">
      <c r="B132" s="16">
        <f t="shared" si="9"/>
        <v>124</v>
      </c>
      <c r="C132" s="17">
        <f t="shared" si="10"/>
        <v>14874999.999999933</v>
      </c>
      <c r="D132" s="17">
        <f t="shared" si="6"/>
        <v>41666.666666666664</v>
      </c>
      <c r="E132" s="17">
        <f t="shared" si="7"/>
        <v>57640.624999999738</v>
      </c>
      <c r="F132" s="17">
        <f t="shared" si="11"/>
        <v>99307.291666666395</v>
      </c>
      <c r="G132" s="17">
        <f t="shared" si="8"/>
        <v>14833333.333333267</v>
      </c>
    </row>
    <row r="133" spans="2:7">
      <c r="B133" s="16">
        <f t="shared" si="9"/>
        <v>125</v>
      </c>
      <c r="C133" s="17">
        <f t="shared" si="10"/>
        <v>14833333.333333267</v>
      </c>
      <c r="D133" s="17">
        <f t="shared" si="6"/>
        <v>41666.666666666664</v>
      </c>
      <c r="E133" s="17">
        <f t="shared" si="7"/>
        <v>57479.166666666402</v>
      </c>
      <c r="F133" s="17">
        <f t="shared" si="11"/>
        <v>99145.833333333067</v>
      </c>
      <c r="G133" s="17">
        <f t="shared" si="8"/>
        <v>14791666.666666601</v>
      </c>
    </row>
    <row r="134" spans="2:7">
      <c r="B134" s="16">
        <f t="shared" si="9"/>
        <v>126</v>
      </c>
      <c r="C134" s="17">
        <f t="shared" si="10"/>
        <v>14791666.666666601</v>
      </c>
      <c r="D134" s="17">
        <f t="shared" si="6"/>
        <v>41666.666666666664</v>
      </c>
      <c r="E134" s="17">
        <f t="shared" si="7"/>
        <v>57317.708333333081</v>
      </c>
      <c r="F134" s="17">
        <f t="shared" si="11"/>
        <v>98984.374999999738</v>
      </c>
      <c r="G134" s="17">
        <f t="shared" si="8"/>
        <v>14749999.999999935</v>
      </c>
    </row>
    <row r="135" spans="2:7">
      <c r="B135" s="16">
        <f t="shared" si="9"/>
        <v>127</v>
      </c>
      <c r="C135" s="17">
        <f t="shared" si="10"/>
        <v>14749999.999999935</v>
      </c>
      <c r="D135" s="17">
        <f t="shared" si="6"/>
        <v>41666.666666666664</v>
      </c>
      <c r="E135" s="17">
        <f t="shared" si="7"/>
        <v>57156.249999999745</v>
      </c>
      <c r="F135" s="17">
        <f t="shared" si="11"/>
        <v>98822.91666666641</v>
      </c>
      <c r="G135" s="17">
        <f t="shared" si="8"/>
        <v>14708333.333333269</v>
      </c>
    </row>
    <row r="136" spans="2:7">
      <c r="B136" s="16">
        <f t="shared" si="9"/>
        <v>128</v>
      </c>
      <c r="C136" s="17">
        <f t="shared" si="10"/>
        <v>14708333.333333269</v>
      </c>
      <c r="D136" s="17">
        <f t="shared" si="6"/>
        <v>41666.666666666664</v>
      </c>
      <c r="E136" s="17">
        <f t="shared" si="7"/>
        <v>56994.791666666417</v>
      </c>
      <c r="F136" s="17">
        <f t="shared" si="11"/>
        <v>98661.458333333081</v>
      </c>
      <c r="G136" s="17">
        <f t="shared" si="8"/>
        <v>14666666.666666603</v>
      </c>
    </row>
    <row r="137" spans="2:7">
      <c r="B137" s="16">
        <f t="shared" si="9"/>
        <v>129</v>
      </c>
      <c r="C137" s="17">
        <f t="shared" si="10"/>
        <v>14666666.666666603</v>
      </c>
      <c r="D137" s="17">
        <f t="shared" ref="D137:D200" si="12">IF(B137="","",Greiðsla)</f>
        <v>41666.666666666664</v>
      </c>
      <c r="E137" s="17">
        <f t="shared" ref="E137:E200" si="13">IF(B137="","",C137*Vextir/12)</f>
        <v>56833.333333333081</v>
      </c>
      <c r="F137" s="17">
        <f t="shared" si="11"/>
        <v>98499.999999999738</v>
      </c>
      <c r="G137" s="17">
        <f t="shared" ref="G137:G200" si="14">IF(B137="","",C137-D137)</f>
        <v>14624999.999999937</v>
      </c>
    </row>
    <row r="138" spans="2:7">
      <c r="B138" s="16">
        <f t="shared" ref="B138:B201" si="15">IF(OR(B137="",B137=Fj.afborgana),"",B137+1)</f>
        <v>130</v>
      </c>
      <c r="C138" s="17">
        <f t="shared" ref="C138:C201" si="16">IF(B138="","",G137)</f>
        <v>14624999.999999937</v>
      </c>
      <c r="D138" s="17">
        <f t="shared" si="12"/>
        <v>41666.666666666664</v>
      </c>
      <c r="E138" s="17">
        <f t="shared" si="13"/>
        <v>56671.87499999976</v>
      </c>
      <c r="F138" s="17">
        <f t="shared" ref="F138:F201" si="17">IF(D138="","",D138+E138)</f>
        <v>98338.541666666424</v>
      </c>
      <c r="G138" s="17">
        <f t="shared" si="14"/>
        <v>14583333.333333271</v>
      </c>
    </row>
    <row r="139" spans="2:7">
      <c r="B139" s="16">
        <f t="shared" si="15"/>
        <v>131</v>
      </c>
      <c r="C139" s="17">
        <f t="shared" si="16"/>
        <v>14583333.333333271</v>
      </c>
      <c r="D139" s="17">
        <f t="shared" si="12"/>
        <v>41666.666666666664</v>
      </c>
      <c r="E139" s="17">
        <f t="shared" si="13"/>
        <v>56510.416666666424</v>
      </c>
      <c r="F139" s="17">
        <f t="shared" si="17"/>
        <v>98177.083333333081</v>
      </c>
      <c r="G139" s="17">
        <f t="shared" si="14"/>
        <v>14541666.666666605</v>
      </c>
    </row>
    <row r="140" spans="2:7">
      <c r="B140" s="16">
        <f t="shared" si="15"/>
        <v>132</v>
      </c>
      <c r="C140" s="17">
        <f t="shared" si="16"/>
        <v>14541666.666666605</v>
      </c>
      <c r="D140" s="17">
        <f t="shared" si="12"/>
        <v>41666.666666666664</v>
      </c>
      <c r="E140" s="17">
        <f t="shared" si="13"/>
        <v>56348.958333333088</v>
      </c>
      <c r="F140" s="17">
        <f t="shared" si="17"/>
        <v>98015.624999999753</v>
      </c>
      <c r="G140" s="17">
        <f t="shared" si="14"/>
        <v>14499999.999999939</v>
      </c>
    </row>
    <row r="141" spans="2:7">
      <c r="B141" s="16">
        <f t="shared" si="15"/>
        <v>133</v>
      </c>
      <c r="C141" s="17">
        <f t="shared" si="16"/>
        <v>14499999.999999939</v>
      </c>
      <c r="D141" s="17">
        <f t="shared" si="12"/>
        <v>41666.666666666664</v>
      </c>
      <c r="E141" s="17">
        <f t="shared" si="13"/>
        <v>56187.49999999976</v>
      </c>
      <c r="F141" s="17">
        <f t="shared" si="17"/>
        <v>97854.166666666424</v>
      </c>
      <c r="G141" s="17">
        <f t="shared" si="14"/>
        <v>14458333.333333272</v>
      </c>
    </row>
    <row r="142" spans="2:7">
      <c r="B142" s="16">
        <f t="shared" si="15"/>
        <v>134</v>
      </c>
      <c r="C142" s="17">
        <f t="shared" si="16"/>
        <v>14458333.333333272</v>
      </c>
      <c r="D142" s="17">
        <f t="shared" si="12"/>
        <v>41666.666666666664</v>
      </c>
      <c r="E142" s="17">
        <f t="shared" si="13"/>
        <v>56026.041666666431</v>
      </c>
      <c r="F142" s="17">
        <f t="shared" si="17"/>
        <v>97692.708333333096</v>
      </c>
      <c r="G142" s="17">
        <f t="shared" si="14"/>
        <v>14416666.666666606</v>
      </c>
    </row>
    <row r="143" spans="2:7">
      <c r="B143" s="16">
        <f t="shared" si="15"/>
        <v>135</v>
      </c>
      <c r="C143" s="17">
        <f t="shared" si="16"/>
        <v>14416666.666666606</v>
      </c>
      <c r="D143" s="17">
        <f t="shared" si="12"/>
        <v>41666.666666666664</v>
      </c>
      <c r="E143" s="17">
        <f t="shared" si="13"/>
        <v>55864.583333333103</v>
      </c>
      <c r="F143" s="17">
        <f t="shared" si="17"/>
        <v>97531.249999999767</v>
      </c>
      <c r="G143" s="17">
        <f t="shared" si="14"/>
        <v>14374999.99999994</v>
      </c>
    </row>
    <row r="144" spans="2:7">
      <c r="B144" s="16">
        <f t="shared" si="15"/>
        <v>136</v>
      </c>
      <c r="C144" s="17">
        <f t="shared" si="16"/>
        <v>14374999.99999994</v>
      </c>
      <c r="D144" s="17">
        <f t="shared" si="12"/>
        <v>41666.666666666664</v>
      </c>
      <c r="E144" s="17">
        <f t="shared" si="13"/>
        <v>55703.124999999767</v>
      </c>
      <c r="F144" s="17">
        <f t="shared" si="17"/>
        <v>97369.791666666424</v>
      </c>
      <c r="G144" s="17">
        <f t="shared" si="14"/>
        <v>14333333.333333274</v>
      </c>
    </row>
    <row r="145" spans="2:7">
      <c r="B145" s="16">
        <f t="shared" si="15"/>
        <v>137</v>
      </c>
      <c r="C145" s="17">
        <f t="shared" si="16"/>
        <v>14333333.333333274</v>
      </c>
      <c r="D145" s="17">
        <f t="shared" si="12"/>
        <v>41666.666666666664</v>
      </c>
      <c r="E145" s="17">
        <f t="shared" si="13"/>
        <v>55541.666666666431</v>
      </c>
      <c r="F145" s="17">
        <f t="shared" si="17"/>
        <v>97208.333333333096</v>
      </c>
      <c r="G145" s="17">
        <f t="shared" si="14"/>
        <v>14291666.666666608</v>
      </c>
    </row>
    <row r="146" spans="2:7">
      <c r="B146" s="16">
        <f t="shared" si="15"/>
        <v>138</v>
      </c>
      <c r="C146" s="17">
        <f t="shared" si="16"/>
        <v>14291666.666666608</v>
      </c>
      <c r="D146" s="17">
        <f t="shared" si="12"/>
        <v>41666.666666666664</v>
      </c>
      <c r="E146" s="17">
        <f t="shared" si="13"/>
        <v>55380.20833333311</v>
      </c>
      <c r="F146" s="17">
        <f t="shared" si="17"/>
        <v>97046.874999999767</v>
      </c>
      <c r="G146" s="17">
        <f t="shared" si="14"/>
        <v>14249999.999999942</v>
      </c>
    </row>
    <row r="147" spans="2:7">
      <c r="B147" s="16">
        <f t="shared" si="15"/>
        <v>139</v>
      </c>
      <c r="C147" s="17">
        <f t="shared" si="16"/>
        <v>14249999.999999942</v>
      </c>
      <c r="D147" s="17">
        <f t="shared" si="12"/>
        <v>41666.666666666664</v>
      </c>
      <c r="E147" s="17">
        <f t="shared" si="13"/>
        <v>55218.749999999774</v>
      </c>
      <c r="F147" s="17">
        <f t="shared" si="17"/>
        <v>96885.416666666439</v>
      </c>
      <c r="G147" s="17">
        <f t="shared" si="14"/>
        <v>14208333.333333276</v>
      </c>
    </row>
    <row r="148" spans="2:7">
      <c r="B148" s="16">
        <f t="shared" si="15"/>
        <v>140</v>
      </c>
      <c r="C148" s="17">
        <f t="shared" si="16"/>
        <v>14208333.333333276</v>
      </c>
      <c r="D148" s="17">
        <f t="shared" si="12"/>
        <v>41666.666666666664</v>
      </c>
      <c r="E148" s="17">
        <f t="shared" si="13"/>
        <v>55057.291666666446</v>
      </c>
      <c r="F148" s="17">
        <f t="shared" si="17"/>
        <v>96723.95833333311</v>
      </c>
      <c r="G148" s="17">
        <f t="shared" si="14"/>
        <v>14166666.66666661</v>
      </c>
    </row>
    <row r="149" spans="2:7">
      <c r="B149" s="16">
        <f t="shared" si="15"/>
        <v>141</v>
      </c>
      <c r="C149" s="17">
        <f t="shared" si="16"/>
        <v>14166666.66666661</v>
      </c>
      <c r="D149" s="17">
        <f t="shared" si="12"/>
        <v>41666.666666666664</v>
      </c>
      <c r="E149" s="17">
        <f t="shared" si="13"/>
        <v>54895.83333333311</v>
      </c>
      <c r="F149" s="17">
        <f t="shared" si="17"/>
        <v>96562.499999999767</v>
      </c>
      <c r="G149" s="17">
        <f t="shared" si="14"/>
        <v>14124999.999999944</v>
      </c>
    </row>
    <row r="150" spans="2:7">
      <c r="B150" s="16">
        <f t="shared" si="15"/>
        <v>142</v>
      </c>
      <c r="C150" s="17">
        <f t="shared" si="16"/>
        <v>14124999.999999944</v>
      </c>
      <c r="D150" s="17">
        <f t="shared" si="12"/>
        <v>41666.666666666664</v>
      </c>
      <c r="E150" s="17">
        <f t="shared" si="13"/>
        <v>54734.374999999789</v>
      </c>
      <c r="F150" s="17">
        <f t="shared" si="17"/>
        <v>96401.041666666453</v>
      </c>
      <c r="G150" s="17">
        <f t="shared" si="14"/>
        <v>14083333.333333278</v>
      </c>
    </row>
    <row r="151" spans="2:7">
      <c r="B151" s="16">
        <f t="shared" si="15"/>
        <v>143</v>
      </c>
      <c r="C151" s="17">
        <f t="shared" si="16"/>
        <v>14083333.333333278</v>
      </c>
      <c r="D151" s="17">
        <f t="shared" si="12"/>
        <v>41666.666666666664</v>
      </c>
      <c r="E151" s="17">
        <f t="shared" si="13"/>
        <v>54572.916666666453</v>
      </c>
      <c r="F151" s="17">
        <f t="shared" si="17"/>
        <v>96239.58333333311</v>
      </c>
      <c r="G151" s="17">
        <f t="shared" si="14"/>
        <v>14041666.666666612</v>
      </c>
    </row>
    <row r="152" spans="2:7">
      <c r="B152" s="16">
        <f t="shared" si="15"/>
        <v>144</v>
      </c>
      <c r="C152" s="17">
        <f t="shared" si="16"/>
        <v>14041666.666666612</v>
      </c>
      <c r="D152" s="17">
        <f t="shared" si="12"/>
        <v>41666.666666666664</v>
      </c>
      <c r="E152" s="17">
        <f t="shared" si="13"/>
        <v>54411.458333333117</v>
      </c>
      <c r="F152" s="17">
        <f t="shared" si="17"/>
        <v>96078.124999999782</v>
      </c>
      <c r="G152" s="17">
        <f t="shared" si="14"/>
        <v>13999999.999999946</v>
      </c>
    </row>
    <row r="153" spans="2:7">
      <c r="B153" s="16">
        <f t="shared" si="15"/>
        <v>145</v>
      </c>
      <c r="C153" s="17">
        <f t="shared" si="16"/>
        <v>13999999.999999946</v>
      </c>
      <c r="D153" s="17">
        <f t="shared" si="12"/>
        <v>41666.666666666664</v>
      </c>
      <c r="E153" s="17">
        <f t="shared" si="13"/>
        <v>54249.999999999789</v>
      </c>
      <c r="F153" s="17">
        <f t="shared" si="17"/>
        <v>95916.666666666453</v>
      </c>
      <c r="G153" s="17">
        <f t="shared" si="14"/>
        <v>13958333.33333328</v>
      </c>
    </row>
    <row r="154" spans="2:7">
      <c r="B154" s="16">
        <f t="shared" si="15"/>
        <v>146</v>
      </c>
      <c r="C154" s="17">
        <f t="shared" si="16"/>
        <v>13958333.33333328</v>
      </c>
      <c r="D154" s="17">
        <f t="shared" si="12"/>
        <v>41666.666666666664</v>
      </c>
      <c r="E154" s="17">
        <f t="shared" si="13"/>
        <v>54088.541666666461</v>
      </c>
      <c r="F154" s="17">
        <f t="shared" si="17"/>
        <v>95755.208333333125</v>
      </c>
      <c r="G154" s="17">
        <f t="shared" si="14"/>
        <v>13916666.666666614</v>
      </c>
    </row>
    <row r="155" spans="2:7">
      <c r="B155" s="16">
        <f t="shared" si="15"/>
        <v>147</v>
      </c>
      <c r="C155" s="17">
        <f t="shared" si="16"/>
        <v>13916666.666666614</v>
      </c>
      <c r="D155" s="17">
        <f t="shared" si="12"/>
        <v>41666.666666666664</v>
      </c>
      <c r="E155" s="17">
        <f t="shared" si="13"/>
        <v>53927.083333333132</v>
      </c>
      <c r="F155" s="17">
        <f t="shared" si="17"/>
        <v>95593.749999999796</v>
      </c>
      <c r="G155" s="17">
        <f t="shared" si="14"/>
        <v>13874999.999999948</v>
      </c>
    </row>
    <row r="156" spans="2:7">
      <c r="B156" s="16">
        <f t="shared" si="15"/>
        <v>148</v>
      </c>
      <c r="C156" s="17">
        <f t="shared" si="16"/>
        <v>13874999.999999948</v>
      </c>
      <c r="D156" s="17">
        <f t="shared" si="12"/>
        <v>41666.666666666664</v>
      </c>
      <c r="E156" s="17">
        <f t="shared" si="13"/>
        <v>53765.624999999796</v>
      </c>
      <c r="F156" s="17">
        <f t="shared" si="17"/>
        <v>95432.291666666453</v>
      </c>
      <c r="G156" s="17">
        <f t="shared" si="14"/>
        <v>13833333.333333282</v>
      </c>
    </row>
    <row r="157" spans="2:7">
      <c r="B157" s="16">
        <f t="shared" si="15"/>
        <v>149</v>
      </c>
      <c r="C157" s="17">
        <f t="shared" si="16"/>
        <v>13833333.333333282</v>
      </c>
      <c r="D157" s="17">
        <f t="shared" si="12"/>
        <v>41666.666666666664</v>
      </c>
      <c r="E157" s="17">
        <f t="shared" si="13"/>
        <v>53604.166666666461</v>
      </c>
      <c r="F157" s="17">
        <f t="shared" si="17"/>
        <v>95270.833333333125</v>
      </c>
      <c r="G157" s="17">
        <f t="shared" si="14"/>
        <v>13791666.666666616</v>
      </c>
    </row>
    <row r="158" spans="2:7">
      <c r="B158" s="16">
        <f t="shared" si="15"/>
        <v>150</v>
      </c>
      <c r="C158" s="17">
        <f t="shared" si="16"/>
        <v>13791666.666666616</v>
      </c>
      <c r="D158" s="17">
        <f t="shared" si="12"/>
        <v>41666.666666666664</v>
      </c>
      <c r="E158" s="17">
        <f t="shared" si="13"/>
        <v>53442.708333333139</v>
      </c>
      <c r="F158" s="17">
        <f t="shared" si="17"/>
        <v>95109.374999999796</v>
      </c>
      <c r="G158" s="17">
        <f t="shared" si="14"/>
        <v>13749999.99999995</v>
      </c>
    </row>
    <row r="159" spans="2:7">
      <c r="B159" s="16">
        <f t="shared" si="15"/>
        <v>151</v>
      </c>
      <c r="C159" s="17">
        <f t="shared" si="16"/>
        <v>13749999.99999995</v>
      </c>
      <c r="D159" s="17">
        <f t="shared" si="12"/>
        <v>41666.666666666664</v>
      </c>
      <c r="E159" s="17">
        <f t="shared" si="13"/>
        <v>53281.249999999804</v>
      </c>
      <c r="F159" s="17">
        <f t="shared" si="17"/>
        <v>94947.916666666468</v>
      </c>
      <c r="G159" s="17">
        <f t="shared" si="14"/>
        <v>13708333.333333284</v>
      </c>
    </row>
    <row r="160" spans="2:7">
      <c r="B160" s="16">
        <f t="shared" si="15"/>
        <v>152</v>
      </c>
      <c r="C160" s="17">
        <f t="shared" si="16"/>
        <v>13708333.333333284</v>
      </c>
      <c r="D160" s="17">
        <f t="shared" si="12"/>
        <v>41666.666666666664</v>
      </c>
      <c r="E160" s="17">
        <f t="shared" si="13"/>
        <v>53119.791666666475</v>
      </c>
      <c r="F160" s="17">
        <f t="shared" si="17"/>
        <v>94786.458333333139</v>
      </c>
      <c r="G160" s="17">
        <f t="shared" si="14"/>
        <v>13666666.666666618</v>
      </c>
    </row>
    <row r="161" spans="2:7">
      <c r="B161" s="16">
        <f t="shared" si="15"/>
        <v>153</v>
      </c>
      <c r="C161" s="17">
        <f t="shared" si="16"/>
        <v>13666666.666666618</v>
      </c>
      <c r="D161" s="17">
        <f t="shared" si="12"/>
        <v>41666.666666666664</v>
      </c>
      <c r="E161" s="17">
        <f t="shared" si="13"/>
        <v>52958.333333333139</v>
      </c>
      <c r="F161" s="17">
        <f t="shared" si="17"/>
        <v>94624.999999999796</v>
      </c>
      <c r="G161" s="17">
        <f t="shared" si="14"/>
        <v>13624999.999999952</v>
      </c>
    </row>
    <row r="162" spans="2:7">
      <c r="B162" s="16">
        <f t="shared" si="15"/>
        <v>154</v>
      </c>
      <c r="C162" s="17">
        <f t="shared" si="16"/>
        <v>13624999.999999952</v>
      </c>
      <c r="D162" s="17">
        <f t="shared" si="12"/>
        <v>41666.666666666664</v>
      </c>
      <c r="E162" s="17">
        <f t="shared" si="13"/>
        <v>52796.874999999818</v>
      </c>
      <c r="F162" s="17">
        <f t="shared" si="17"/>
        <v>94463.541666666482</v>
      </c>
      <c r="G162" s="17">
        <f t="shared" si="14"/>
        <v>13583333.333333286</v>
      </c>
    </row>
    <row r="163" spans="2:7">
      <c r="B163" s="16">
        <f t="shared" si="15"/>
        <v>155</v>
      </c>
      <c r="C163" s="17">
        <f t="shared" si="16"/>
        <v>13583333.333333286</v>
      </c>
      <c r="D163" s="17">
        <f t="shared" si="12"/>
        <v>41666.666666666664</v>
      </c>
      <c r="E163" s="17">
        <f t="shared" si="13"/>
        <v>52635.416666666482</v>
      </c>
      <c r="F163" s="17">
        <f t="shared" si="17"/>
        <v>94302.083333333139</v>
      </c>
      <c r="G163" s="17">
        <f t="shared" si="14"/>
        <v>13541666.666666619</v>
      </c>
    </row>
    <row r="164" spans="2:7">
      <c r="B164" s="16">
        <f t="shared" si="15"/>
        <v>156</v>
      </c>
      <c r="C164" s="17">
        <f t="shared" si="16"/>
        <v>13541666.666666619</v>
      </c>
      <c r="D164" s="17">
        <f t="shared" si="12"/>
        <v>41666.666666666664</v>
      </c>
      <c r="E164" s="17">
        <f t="shared" si="13"/>
        <v>52473.958333333147</v>
      </c>
      <c r="F164" s="17">
        <f t="shared" si="17"/>
        <v>94140.624999999811</v>
      </c>
      <c r="G164" s="17">
        <f t="shared" si="14"/>
        <v>13499999.999999953</v>
      </c>
    </row>
    <row r="165" spans="2:7">
      <c r="B165" s="16">
        <f t="shared" si="15"/>
        <v>157</v>
      </c>
      <c r="C165" s="17">
        <f t="shared" si="16"/>
        <v>13499999.999999953</v>
      </c>
      <c r="D165" s="17">
        <f t="shared" si="12"/>
        <v>41666.666666666664</v>
      </c>
      <c r="E165" s="17">
        <f t="shared" si="13"/>
        <v>52312.499999999818</v>
      </c>
      <c r="F165" s="17">
        <f t="shared" si="17"/>
        <v>93979.166666666482</v>
      </c>
      <c r="G165" s="17">
        <f t="shared" si="14"/>
        <v>13458333.333333287</v>
      </c>
    </row>
    <row r="166" spans="2:7">
      <c r="B166" s="16">
        <f t="shared" si="15"/>
        <v>158</v>
      </c>
      <c r="C166" s="17">
        <f t="shared" si="16"/>
        <v>13458333.333333287</v>
      </c>
      <c r="D166" s="17">
        <f t="shared" si="12"/>
        <v>41666.666666666664</v>
      </c>
      <c r="E166" s="17">
        <f t="shared" si="13"/>
        <v>52151.04166666649</v>
      </c>
      <c r="F166" s="17">
        <f t="shared" si="17"/>
        <v>93817.708333333154</v>
      </c>
      <c r="G166" s="17">
        <f t="shared" si="14"/>
        <v>13416666.666666621</v>
      </c>
    </row>
    <row r="167" spans="2:7">
      <c r="B167" s="16">
        <f t="shared" si="15"/>
        <v>159</v>
      </c>
      <c r="C167" s="17">
        <f t="shared" si="16"/>
        <v>13416666.666666621</v>
      </c>
      <c r="D167" s="17">
        <f t="shared" si="12"/>
        <v>41666.666666666664</v>
      </c>
      <c r="E167" s="17">
        <f t="shared" si="13"/>
        <v>51989.583333333161</v>
      </c>
      <c r="F167" s="17">
        <f t="shared" si="17"/>
        <v>93656.249999999825</v>
      </c>
      <c r="G167" s="17">
        <f t="shared" si="14"/>
        <v>13374999.999999955</v>
      </c>
    </row>
    <row r="168" spans="2:7">
      <c r="B168" s="16">
        <f t="shared" si="15"/>
        <v>160</v>
      </c>
      <c r="C168" s="17">
        <f t="shared" si="16"/>
        <v>13374999.999999955</v>
      </c>
      <c r="D168" s="17">
        <f t="shared" si="12"/>
        <v>41666.666666666664</v>
      </c>
      <c r="E168" s="17">
        <f t="shared" si="13"/>
        <v>51828.124999999825</v>
      </c>
      <c r="F168" s="17">
        <f t="shared" si="17"/>
        <v>93494.791666666482</v>
      </c>
      <c r="G168" s="17">
        <f t="shared" si="14"/>
        <v>13333333.333333289</v>
      </c>
    </row>
    <row r="169" spans="2:7">
      <c r="B169" s="16">
        <f t="shared" si="15"/>
        <v>161</v>
      </c>
      <c r="C169" s="17">
        <f t="shared" si="16"/>
        <v>13333333.333333289</v>
      </c>
      <c r="D169" s="17">
        <f t="shared" si="12"/>
        <v>41666.666666666664</v>
      </c>
      <c r="E169" s="17">
        <f t="shared" si="13"/>
        <v>51666.66666666649</v>
      </c>
      <c r="F169" s="17">
        <f t="shared" si="17"/>
        <v>93333.333333333154</v>
      </c>
      <c r="G169" s="17">
        <f t="shared" si="14"/>
        <v>13291666.666666623</v>
      </c>
    </row>
    <row r="170" spans="2:7">
      <c r="B170" s="16">
        <f t="shared" si="15"/>
        <v>162</v>
      </c>
      <c r="C170" s="17">
        <f t="shared" si="16"/>
        <v>13291666.666666623</v>
      </c>
      <c r="D170" s="17">
        <f t="shared" si="12"/>
        <v>41666.666666666664</v>
      </c>
      <c r="E170" s="17">
        <f t="shared" si="13"/>
        <v>51505.208333333168</v>
      </c>
      <c r="F170" s="17">
        <f t="shared" si="17"/>
        <v>93171.874999999825</v>
      </c>
      <c r="G170" s="17">
        <f t="shared" si="14"/>
        <v>13249999.999999957</v>
      </c>
    </row>
    <row r="171" spans="2:7">
      <c r="B171" s="16">
        <f t="shared" si="15"/>
        <v>163</v>
      </c>
      <c r="C171" s="17">
        <f t="shared" si="16"/>
        <v>13249999.999999957</v>
      </c>
      <c r="D171" s="17">
        <f t="shared" si="12"/>
        <v>41666.666666666664</v>
      </c>
      <c r="E171" s="17">
        <f t="shared" si="13"/>
        <v>51343.749999999833</v>
      </c>
      <c r="F171" s="17">
        <f t="shared" si="17"/>
        <v>93010.416666666497</v>
      </c>
      <c r="G171" s="17">
        <f t="shared" si="14"/>
        <v>13208333.333333291</v>
      </c>
    </row>
    <row r="172" spans="2:7">
      <c r="B172" s="16">
        <f t="shared" si="15"/>
        <v>164</v>
      </c>
      <c r="C172" s="17">
        <f t="shared" si="16"/>
        <v>13208333.333333291</v>
      </c>
      <c r="D172" s="17">
        <f t="shared" si="12"/>
        <v>41666.666666666664</v>
      </c>
      <c r="E172" s="17">
        <f t="shared" si="13"/>
        <v>51182.291666666504</v>
      </c>
      <c r="F172" s="17">
        <f t="shared" si="17"/>
        <v>92848.958333333168</v>
      </c>
      <c r="G172" s="17">
        <f t="shared" si="14"/>
        <v>13166666.666666625</v>
      </c>
    </row>
    <row r="173" spans="2:7">
      <c r="B173" s="16">
        <f t="shared" si="15"/>
        <v>165</v>
      </c>
      <c r="C173" s="17">
        <f t="shared" si="16"/>
        <v>13166666.666666625</v>
      </c>
      <c r="D173" s="17">
        <f t="shared" si="12"/>
        <v>41666.666666666664</v>
      </c>
      <c r="E173" s="17">
        <f t="shared" si="13"/>
        <v>51020.833333333168</v>
      </c>
      <c r="F173" s="17">
        <f t="shared" si="17"/>
        <v>92687.499999999825</v>
      </c>
      <c r="G173" s="17">
        <f t="shared" si="14"/>
        <v>13124999.999999959</v>
      </c>
    </row>
    <row r="174" spans="2:7">
      <c r="B174" s="16">
        <f t="shared" si="15"/>
        <v>166</v>
      </c>
      <c r="C174" s="17">
        <f t="shared" si="16"/>
        <v>13124999.999999959</v>
      </c>
      <c r="D174" s="17">
        <f t="shared" si="12"/>
        <v>41666.666666666664</v>
      </c>
      <c r="E174" s="17">
        <f t="shared" si="13"/>
        <v>50859.374999999847</v>
      </c>
      <c r="F174" s="17">
        <f t="shared" si="17"/>
        <v>92526.041666666511</v>
      </c>
      <c r="G174" s="17">
        <f t="shared" si="14"/>
        <v>13083333.333333293</v>
      </c>
    </row>
    <row r="175" spans="2:7">
      <c r="B175" s="16">
        <f t="shared" si="15"/>
        <v>167</v>
      </c>
      <c r="C175" s="17">
        <f t="shared" si="16"/>
        <v>13083333.333333293</v>
      </c>
      <c r="D175" s="17">
        <f t="shared" si="12"/>
        <v>41666.666666666664</v>
      </c>
      <c r="E175" s="17">
        <f t="shared" si="13"/>
        <v>50697.916666666511</v>
      </c>
      <c r="F175" s="17">
        <f t="shared" si="17"/>
        <v>92364.583333333168</v>
      </c>
      <c r="G175" s="17">
        <f t="shared" si="14"/>
        <v>13041666.666666627</v>
      </c>
    </row>
    <row r="176" spans="2:7">
      <c r="B176" s="16">
        <f t="shared" si="15"/>
        <v>168</v>
      </c>
      <c r="C176" s="17">
        <f t="shared" si="16"/>
        <v>13041666.666666627</v>
      </c>
      <c r="D176" s="17">
        <f t="shared" si="12"/>
        <v>41666.666666666664</v>
      </c>
      <c r="E176" s="17">
        <f t="shared" si="13"/>
        <v>50536.458333333176</v>
      </c>
      <c r="F176" s="17">
        <f t="shared" si="17"/>
        <v>92203.12499999984</v>
      </c>
      <c r="G176" s="17">
        <f t="shared" si="14"/>
        <v>12999999.999999961</v>
      </c>
    </row>
    <row r="177" spans="2:7">
      <c r="B177" s="16">
        <f t="shared" si="15"/>
        <v>169</v>
      </c>
      <c r="C177" s="17">
        <f t="shared" si="16"/>
        <v>12999999.999999961</v>
      </c>
      <c r="D177" s="17">
        <f t="shared" si="12"/>
        <v>41666.666666666664</v>
      </c>
      <c r="E177" s="17">
        <f t="shared" si="13"/>
        <v>50374.999999999847</v>
      </c>
      <c r="F177" s="17">
        <f t="shared" si="17"/>
        <v>92041.666666666511</v>
      </c>
      <c r="G177" s="17">
        <f t="shared" si="14"/>
        <v>12958333.333333295</v>
      </c>
    </row>
    <row r="178" spans="2:7">
      <c r="B178" s="16">
        <f t="shared" si="15"/>
        <v>170</v>
      </c>
      <c r="C178" s="17">
        <f t="shared" si="16"/>
        <v>12958333.333333295</v>
      </c>
      <c r="D178" s="17">
        <f t="shared" si="12"/>
        <v>41666.666666666664</v>
      </c>
      <c r="E178" s="17">
        <f t="shared" si="13"/>
        <v>50213.541666666519</v>
      </c>
      <c r="F178" s="17">
        <f t="shared" si="17"/>
        <v>91880.208333333183</v>
      </c>
      <c r="G178" s="17">
        <f t="shared" si="14"/>
        <v>12916666.666666629</v>
      </c>
    </row>
    <row r="179" spans="2:7">
      <c r="B179" s="16">
        <f t="shared" si="15"/>
        <v>171</v>
      </c>
      <c r="C179" s="17">
        <f t="shared" si="16"/>
        <v>12916666.666666629</v>
      </c>
      <c r="D179" s="17">
        <f t="shared" si="12"/>
        <v>41666.666666666664</v>
      </c>
      <c r="E179" s="17">
        <f t="shared" si="13"/>
        <v>50052.08333333319</v>
      </c>
      <c r="F179" s="17">
        <f t="shared" si="17"/>
        <v>91718.749999999854</v>
      </c>
      <c r="G179" s="17">
        <f t="shared" si="14"/>
        <v>12874999.999999963</v>
      </c>
    </row>
    <row r="180" spans="2:7">
      <c r="B180" s="16">
        <f t="shared" si="15"/>
        <v>172</v>
      </c>
      <c r="C180" s="17">
        <f t="shared" si="16"/>
        <v>12874999.999999963</v>
      </c>
      <c r="D180" s="17">
        <f t="shared" si="12"/>
        <v>41666.666666666664</v>
      </c>
      <c r="E180" s="17">
        <f t="shared" si="13"/>
        <v>49890.624999999854</v>
      </c>
      <c r="F180" s="17">
        <f t="shared" si="17"/>
        <v>91557.291666666511</v>
      </c>
      <c r="G180" s="17">
        <f t="shared" si="14"/>
        <v>12833333.333333297</v>
      </c>
    </row>
    <row r="181" spans="2:7">
      <c r="B181" s="16">
        <f t="shared" si="15"/>
        <v>173</v>
      </c>
      <c r="C181" s="17">
        <f t="shared" si="16"/>
        <v>12833333.333333297</v>
      </c>
      <c r="D181" s="17">
        <f t="shared" si="12"/>
        <v>41666.666666666664</v>
      </c>
      <c r="E181" s="17">
        <f t="shared" si="13"/>
        <v>49729.166666666519</v>
      </c>
      <c r="F181" s="17">
        <f t="shared" si="17"/>
        <v>91395.833333333183</v>
      </c>
      <c r="G181" s="17">
        <f t="shared" si="14"/>
        <v>12791666.666666631</v>
      </c>
    </row>
    <row r="182" spans="2:7">
      <c r="B182" s="16">
        <f t="shared" si="15"/>
        <v>174</v>
      </c>
      <c r="C182" s="17">
        <f t="shared" si="16"/>
        <v>12791666.666666631</v>
      </c>
      <c r="D182" s="17">
        <f t="shared" si="12"/>
        <v>41666.666666666664</v>
      </c>
      <c r="E182" s="17">
        <f t="shared" si="13"/>
        <v>49567.708333333198</v>
      </c>
      <c r="F182" s="17">
        <f t="shared" si="17"/>
        <v>91234.374999999854</v>
      </c>
      <c r="G182" s="17">
        <f t="shared" si="14"/>
        <v>12749999.999999965</v>
      </c>
    </row>
    <row r="183" spans="2:7">
      <c r="B183" s="16">
        <f t="shared" si="15"/>
        <v>175</v>
      </c>
      <c r="C183" s="17">
        <f t="shared" si="16"/>
        <v>12749999.999999965</v>
      </c>
      <c r="D183" s="17">
        <f t="shared" si="12"/>
        <v>41666.666666666664</v>
      </c>
      <c r="E183" s="17">
        <f t="shared" si="13"/>
        <v>49406.249999999862</v>
      </c>
      <c r="F183" s="17">
        <f t="shared" si="17"/>
        <v>91072.916666666526</v>
      </c>
      <c r="G183" s="17">
        <f t="shared" si="14"/>
        <v>12708333.333333299</v>
      </c>
    </row>
    <row r="184" spans="2:7">
      <c r="B184" s="16">
        <f t="shared" si="15"/>
        <v>176</v>
      </c>
      <c r="C184" s="17">
        <f t="shared" si="16"/>
        <v>12708333.333333299</v>
      </c>
      <c r="D184" s="17">
        <f t="shared" si="12"/>
        <v>41666.666666666664</v>
      </c>
      <c r="E184" s="17">
        <f t="shared" si="13"/>
        <v>49244.791666666533</v>
      </c>
      <c r="F184" s="17">
        <f t="shared" si="17"/>
        <v>90911.458333333198</v>
      </c>
      <c r="G184" s="17">
        <f t="shared" si="14"/>
        <v>12666666.666666633</v>
      </c>
    </row>
    <row r="185" spans="2:7">
      <c r="B185" s="16">
        <f t="shared" si="15"/>
        <v>177</v>
      </c>
      <c r="C185" s="17">
        <f t="shared" si="16"/>
        <v>12666666.666666633</v>
      </c>
      <c r="D185" s="17">
        <f t="shared" si="12"/>
        <v>41666.666666666664</v>
      </c>
      <c r="E185" s="17">
        <f t="shared" si="13"/>
        <v>49083.333333333198</v>
      </c>
      <c r="F185" s="17">
        <f t="shared" si="17"/>
        <v>90749.999999999854</v>
      </c>
      <c r="G185" s="17">
        <f t="shared" si="14"/>
        <v>12624999.999999966</v>
      </c>
    </row>
    <row r="186" spans="2:7">
      <c r="B186" s="16">
        <f t="shared" si="15"/>
        <v>178</v>
      </c>
      <c r="C186" s="17">
        <f t="shared" si="16"/>
        <v>12624999.999999966</v>
      </c>
      <c r="D186" s="17">
        <f t="shared" si="12"/>
        <v>41666.666666666664</v>
      </c>
      <c r="E186" s="17">
        <f t="shared" si="13"/>
        <v>48921.874999999876</v>
      </c>
      <c r="F186" s="17">
        <f t="shared" si="17"/>
        <v>90588.541666666541</v>
      </c>
      <c r="G186" s="17">
        <f t="shared" si="14"/>
        <v>12583333.3333333</v>
      </c>
    </row>
    <row r="187" spans="2:7">
      <c r="B187" s="16">
        <f t="shared" si="15"/>
        <v>179</v>
      </c>
      <c r="C187" s="17">
        <f t="shared" si="16"/>
        <v>12583333.3333333</v>
      </c>
      <c r="D187" s="17">
        <f t="shared" si="12"/>
        <v>41666.666666666664</v>
      </c>
      <c r="E187" s="17">
        <f t="shared" si="13"/>
        <v>48760.416666666541</v>
      </c>
      <c r="F187" s="17">
        <f t="shared" si="17"/>
        <v>90427.083333333198</v>
      </c>
      <c r="G187" s="17">
        <f t="shared" si="14"/>
        <v>12541666.666666634</v>
      </c>
    </row>
    <row r="188" spans="2:7">
      <c r="B188" s="16">
        <f t="shared" si="15"/>
        <v>180</v>
      </c>
      <c r="C188" s="17">
        <f t="shared" si="16"/>
        <v>12541666.666666634</v>
      </c>
      <c r="D188" s="17">
        <f t="shared" si="12"/>
        <v>41666.666666666664</v>
      </c>
      <c r="E188" s="17">
        <f t="shared" si="13"/>
        <v>48598.958333333205</v>
      </c>
      <c r="F188" s="17">
        <f t="shared" si="17"/>
        <v>90265.624999999869</v>
      </c>
      <c r="G188" s="17">
        <f t="shared" si="14"/>
        <v>12499999.999999968</v>
      </c>
    </row>
    <row r="189" spans="2:7">
      <c r="B189" s="16">
        <f t="shared" si="15"/>
        <v>181</v>
      </c>
      <c r="C189" s="17">
        <f t="shared" si="16"/>
        <v>12499999.999999968</v>
      </c>
      <c r="D189" s="17">
        <f t="shared" si="12"/>
        <v>41666.666666666664</v>
      </c>
      <c r="E189" s="17">
        <f t="shared" si="13"/>
        <v>48437.499999999876</v>
      </c>
      <c r="F189" s="17">
        <f t="shared" si="17"/>
        <v>90104.166666666541</v>
      </c>
      <c r="G189" s="17">
        <f t="shared" si="14"/>
        <v>12458333.333333302</v>
      </c>
    </row>
    <row r="190" spans="2:7">
      <c r="B190" s="16">
        <f t="shared" si="15"/>
        <v>182</v>
      </c>
      <c r="C190" s="17">
        <f t="shared" si="16"/>
        <v>12458333.333333302</v>
      </c>
      <c r="D190" s="17">
        <f t="shared" si="12"/>
        <v>41666.666666666664</v>
      </c>
      <c r="E190" s="17">
        <f t="shared" si="13"/>
        <v>48276.041666666548</v>
      </c>
      <c r="F190" s="17">
        <f t="shared" si="17"/>
        <v>89942.708333333212</v>
      </c>
      <c r="G190" s="17">
        <f t="shared" si="14"/>
        <v>12416666.666666636</v>
      </c>
    </row>
    <row r="191" spans="2:7">
      <c r="B191" s="16">
        <f t="shared" si="15"/>
        <v>183</v>
      </c>
      <c r="C191" s="17">
        <f t="shared" si="16"/>
        <v>12416666.666666636</v>
      </c>
      <c r="D191" s="17">
        <f t="shared" si="12"/>
        <v>41666.666666666664</v>
      </c>
      <c r="E191" s="17">
        <f t="shared" si="13"/>
        <v>48114.583333333219</v>
      </c>
      <c r="F191" s="17">
        <f t="shared" si="17"/>
        <v>89781.249999999884</v>
      </c>
      <c r="G191" s="17">
        <f t="shared" si="14"/>
        <v>12374999.99999997</v>
      </c>
    </row>
    <row r="192" spans="2:7">
      <c r="B192" s="16">
        <f t="shared" si="15"/>
        <v>184</v>
      </c>
      <c r="C192" s="17">
        <f t="shared" si="16"/>
        <v>12374999.99999997</v>
      </c>
      <c r="D192" s="17">
        <f t="shared" si="12"/>
        <v>41666.666666666664</v>
      </c>
      <c r="E192" s="17">
        <f t="shared" si="13"/>
        <v>47953.124999999884</v>
      </c>
      <c r="F192" s="17">
        <f t="shared" si="17"/>
        <v>89619.791666666541</v>
      </c>
      <c r="G192" s="17">
        <f t="shared" si="14"/>
        <v>12333333.333333304</v>
      </c>
    </row>
    <row r="193" spans="2:7">
      <c r="B193" s="16">
        <f t="shared" si="15"/>
        <v>185</v>
      </c>
      <c r="C193" s="17">
        <f t="shared" si="16"/>
        <v>12333333.333333304</v>
      </c>
      <c r="D193" s="17">
        <f t="shared" si="12"/>
        <v>41666.666666666664</v>
      </c>
      <c r="E193" s="17">
        <f t="shared" si="13"/>
        <v>47791.666666666548</v>
      </c>
      <c r="F193" s="17">
        <f t="shared" si="17"/>
        <v>89458.333333333212</v>
      </c>
      <c r="G193" s="17">
        <f t="shared" si="14"/>
        <v>12291666.666666638</v>
      </c>
    </row>
    <row r="194" spans="2:7">
      <c r="B194" s="16">
        <f t="shared" si="15"/>
        <v>186</v>
      </c>
      <c r="C194" s="17">
        <f t="shared" si="16"/>
        <v>12291666.666666638</v>
      </c>
      <c r="D194" s="17">
        <f t="shared" si="12"/>
        <v>41666.666666666664</v>
      </c>
      <c r="E194" s="17">
        <f t="shared" si="13"/>
        <v>47630.208333333227</v>
      </c>
      <c r="F194" s="17">
        <f t="shared" si="17"/>
        <v>89296.874999999884</v>
      </c>
      <c r="G194" s="17">
        <f t="shared" si="14"/>
        <v>12249999.999999972</v>
      </c>
    </row>
    <row r="195" spans="2:7">
      <c r="B195" s="16">
        <f t="shared" si="15"/>
        <v>187</v>
      </c>
      <c r="C195" s="17">
        <f t="shared" si="16"/>
        <v>12249999.999999972</v>
      </c>
      <c r="D195" s="17">
        <f t="shared" si="12"/>
        <v>41666.666666666664</v>
      </c>
      <c r="E195" s="17">
        <f t="shared" si="13"/>
        <v>47468.749999999891</v>
      </c>
      <c r="F195" s="17">
        <f t="shared" si="17"/>
        <v>89135.416666666555</v>
      </c>
      <c r="G195" s="17">
        <f t="shared" si="14"/>
        <v>12208333.333333306</v>
      </c>
    </row>
    <row r="196" spans="2:7">
      <c r="B196" s="16">
        <f t="shared" si="15"/>
        <v>188</v>
      </c>
      <c r="C196" s="17">
        <f t="shared" si="16"/>
        <v>12208333.333333306</v>
      </c>
      <c r="D196" s="17">
        <f t="shared" si="12"/>
        <v>41666.666666666664</v>
      </c>
      <c r="E196" s="17">
        <f t="shared" si="13"/>
        <v>47307.291666666562</v>
      </c>
      <c r="F196" s="17">
        <f t="shared" si="17"/>
        <v>88973.958333333227</v>
      </c>
      <c r="G196" s="17">
        <f t="shared" si="14"/>
        <v>12166666.66666664</v>
      </c>
    </row>
    <row r="197" spans="2:7">
      <c r="B197" s="16">
        <f t="shared" si="15"/>
        <v>189</v>
      </c>
      <c r="C197" s="17">
        <f t="shared" si="16"/>
        <v>12166666.66666664</v>
      </c>
      <c r="D197" s="17">
        <f t="shared" si="12"/>
        <v>41666.666666666664</v>
      </c>
      <c r="E197" s="17">
        <f t="shared" si="13"/>
        <v>47145.833333333227</v>
      </c>
      <c r="F197" s="17">
        <f t="shared" si="17"/>
        <v>88812.499999999884</v>
      </c>
      <c r="G197" s="17">
        <f t="shared" si="14"/>
        <v>12124999.999999974</v>
      </c>
    </row>
    <row r="198" spans="2:7">
      <c r="B198" s="16">
        <f t="shared" si="15"/>
        <v>190</v>
      </c>
      <c r="C198" s="17">
        <f t="shared" si="16"/>
        <v>12124999.999999974</v>
      </c>
      <c r="D198" s="17">
        <f t="shared" si="12"/>
        <v>41666.666666666664</v>
      </c>
      <c r="E198" s="17">
        <f t="shared" si="13"/>
        <v>46984.374999999905</v>
      </c>
      <c r="F198" s="17">
        <f t="shared" si="17"/>
        <v>88651.04166666657</v>
      </c>
      <c r="G198" s="17">
        <f t="shared" si="14"/>
        <v>12083333.333333308</v>
      </c>
    </row>
    <row r="199" spans="2:7">
      <c r="B199" s="16">
        <f t="shared" si="15"/>
        <v>191</v>
      </c>
      <c r="C199" s="17">
        <f t="shared" si="16"/>
        <v>12083333.333333308</v>
      </c>
      <c r="D199" s="17">
        <f t="shared" si="12"/>
        <v>41666.666666666664</v>
      </c>
      <c r="E199" s="17">
        <f t="shared" si="13"/>
        <v>46822.91666666657</v>
      </c>
      <c r="F199" s="17">
        <f t="shared" si="17"/>
        <v>88489.583333333227</v>
      </c>
      <c r="G199" s="17">
        <f t="shared" si="14"/>
        <v>12041666.666666642</v>
      </c>
    </row>
    <row r="200" spans="2:7">
      <c r="B200" s="16">
        <f t="shared" si="15"/>
        <v>192</v>
      </c>
      <c r="C200" s="17">
        <f t="shared" si="16"/>
        <v>12041666.666666642</v>
      </c>
      <c r="D200" s="17">
        <f t="shared" si="12"/>
        <v>41666.666666666664</v>
      </c>
      <c r="E200" s="17">
        <f t="shared" si="13"/>
        <v>46661.458333333234</v>
      </c>
      <c r="F200" s="17">
        <f t="shared" si="17"/>
        <v>88328.124999999898</v>
      </c>
      <c r="G200" s="17">
        <f t="shared" si="14"/>
        <v>11999999.999999976</v>
      </c>
    </row>
    <row r="201" spans="2:7">
      <c r="B201" s="16">
        <f t="shared" si="15"/>
        <v>193</v>
      </c>
      <c r="C201" s="17">
        <f t="shared" si="16"/>
        <v>11999999.999999976</v>
      </c>
      <c r="D201" s="17">
        <f t="shared" ref="D201:D264" si="18">IF(B201="","",Greiðsla)</f>
        <v>41666.666666666664</v>
      </c>
      <c r="E201" s="17">
        <f t="shared" ref="E201:E264" si="19">IF(B201="","",C201*Vextir/12)</f>
        <v>46499.999999999905</v>
      </c>
      <c r="F201" s="17">
        <f t="shared" si="17"/>
        <v>88166.66666666657</v>
      </c>
      <c r="G201" s="17">
        <f t="shared" ref="G201:G264" si="20">IF(B201="","",C201-D201)</f>
        <v>11958333.33333331</v>
      </c>
    </row>
    <row r="202" spans="2:7">
      <c r="B202" s="16">
        <f t="shared" ref="B202:B265" si="21">IF(OR(B201="",B201=Fj.afborgana),"",B201+1)</f>
        <v>194</v>
      </c>
      <c r="C202" s="17">
        <f t="shared" ref="C202:C265" si="22">IF(B202="","",G201)</f>
        <v>11958333.33333331</v>
      </c>
      <c r="D202" s="17">
        <f t="shared" si="18"/>
        <v>41666.666666666664</v>
      </c>
      <c r="E202" s="17">
        <f t="shared" si="19"/>
        <v>46338.541666666577</v>
      </c>
      <c r="F202" s="17">
        <f t="shared" ref="F202:F265" si="23">IF(D202="","",D202+E202)</f>
        <v>88005.208333333241</v>
      </c>
      <c r="G202" s="17">
        <f t="shared" si="20"/>
        <v>11916666.666666644</v>
      </c>
    </row>
    <row r="203" spans="2:7">
      <c r="B203" s="16">
        <f t="shared" si="21"/>
        <v>195</v>
      </c>
      <c r="C203" s="17">
        <f t="shared" si="22"/>
        <v>11916666.666666644</v>
      </c>
      <c r="D203" s="17">
        <f t="shared" si="18"/>
        <v>41666.666666666664</v>
      </c>
      <c r="E203" s="17">
        <f t="shared" si="19"/>
        <v>46177.083333333248</v>
      </c>
      <c r="F203" s="17">
        <f t="shared" si="23"/>
        <v>87843.749999999913</v>
      </c>
      <c r="G203" s="17">
        <f t="shared" si="20"/>
        <v>11874999.999999978</v>
      </c>
    </row>
    <row r="204" spans="2:7">
      <c r="B204" s="16">
        <f t="shared" si="21"/>
        <v>196</v>
      </c>
      <c r="C204" s="17">
        <f t="shared" si="22"/>
        <v>11874999.999999978</v>
      </c>
      <c r="D204" s="17">
        <f t="shared" si="18"/>
        <v>41666.666666666664</v>
      </c>
      <c r="E204" s="17">
        <f t="shared" si="19"/>
        <v>46015.624999999913</v>
      </c>
      <c r="F204" s="17">
        <f t="shared" si="23"/>
        <v>87682.29166666657</v>
      </c>
      <c r="G204" s="17">
        <f t="shared" si="20"/>
        <v>11833333.333333312</v>
      </c>
    </row>
    <row r="205" spans="2:7">
      <c r="B205" s="16">
        <f t="shared" si="21"/>
        <v>197</v>
      </c>
      <c r="C205" s="17">
        <f t="shared" si="22"/>
        <v>11833333.333333312</v>
      </c>
      <c r="D205" s="17">
        <f t="shared" si="18"/>
        <v>41666.666666666664</v>
      </c>
      <c r="E205" s="17">
        <f t="shared" si="19"/>
        <v>45854.166666666577</v>
      </c>
      <c r="F205" s="17">
        <f t="shared" si="23"/>
        <v>87520.833333333241</v>
      </c>
      <c r="G205" s="17">
        <f t="shared" si="20"/>
        <v>11791666.666666646</v>
      </c>
    </row>
    <row r="206" spans="2:7">
      <c r="B206" s="16">
        <f t="shared" si="21"/>
        <v>198</v>
      </c>
      <c r="C206" s="17">
        <f t="shared" si="22"/>
        <v>11791666.666666646</v>
      </c>
      <c r="D206" s="17">
        <f t="shared" si="18"/>
        <v>41666.666666666664</v>
      </c>
      <c r="E206" s="17">
        <f t="shared" si="19"/>
        <v>45692.708333333256</v>
      </c>
      <c r="F206" s="17">
        <f t="shared" si="23"/>
        <v>87359.374999999913</v>
      </c>
      <c r="G206" s="17">
        <f t="shared" si="20"/>
        <v>11749999.99999998</v>
      </c>
    </row>
    <row r="207" spans="2:7">
      <c r="B207" s="16">
        <f t="shared" si="21"/>
        <v>199</v>
      </c>
      <c r="C207" s="17">
        <f t="shared" si="22"/>
        <v>11749999.99999998</v>
      </c>
      <c r="D207" s="17">
        <f t="shared" si="18"/>
        <v>41666.666666666664</v>
      </c>
      <c r="E207" s="17">
        <f t="shared" si="19"/>
        <v>45531.24999999992</v>
      </c>
      <c r="F207" s="17">
        <f t="shared" si="23"/>
        <v>87197.916666666584</v>
      </c>
      <c r="G207" s="17">
        <f t="shared" si="20"/>
        <v>11708333.333333313</v>
      </c>
    </row>
    <row r="208" spans="2:7">
      <c r="B208" s="16">
        <f t="shared" si="21"/>
        <v>200</v>
      </c>
      <c r="C208" s="17">
        <f t="shared" si="22"/>
        <v>11708333.333333313</v>
      </c>
      <c r="D208" s="17">
        <f t="shared" si="18"/>
        <v>41666.666666666664</v>
      </c>
      <c r="E208" s="17">
        <f t="shared" si="19"/>
        <v>45369.791666666591</v>
      </c>
      <c r="F208" s="17">
        <f t="shared" si="23"/>
        <v>87036.458333333256</v>
      </c>
      <c r="G208" s="17">
        <f t="shared" si="20"/>
        <v>11666666.666666647</v>
      </c>
    </row>
    <row r="209" spans="2:7">
      <c r="B209" s="16">
        <f t="shared" si="21"/>
        <v>201</v>
      </c>
      <c r="C209" s="17">
        <f t="shared" si="22"/>
        <v>11666666.666666647</v>
      </c>
      <c r="D209" s="17">
        <f t="shared" si="18"/>
        <v>41666.666666666664</v>
      </c>
      <c r="E209" s="17">
        <f t="shared" si="19"/>
        <v>45208.333333333256</v>
      </c>
      <c r="F209" s="17">
        <f t="shared" si="23"/>
        <v>86874.999999999913</v>
      </c>
      <c r="G209" s="17">
        <f t="shared" si="20"/>
        <v>11624999.999999981</v>
      </c>
    </row>
    <row r="210" spans="2:7">
      <c r="B210" s="16">
        <f t="shared" si="21"/>
        <v>202</v>
      </c>
      <c r="C210" s="17">
        <f t="shared" si="22"/>
        <v>11624999.999999981</v>
      </c>
      <c r="D210" s="17">
        <f t="shared" si="18"/>
        <v>41666.666666666664</v>
      </c>
      <c r="E210" s="17">
        <f t="shared" si="19"/>
        <v>45046.874999999935</v>
      </c>
      <c r="F210" s="17">
        <f t="shared" si="23"/>
        <v>86713.541666666599</v>
      </c>
      <c r="G210" s="17">
        <f t="shared" si="20"/>
        <v>11583333.333333315</v>
      </c>
    </row>
    <row r="211" spans="2:7">
      <c r="B211" s="16">
        <f t="shared" si="21"/>
        <v>203</v>
      </c>
      <c r="C211" s="17">
        <f t="shared" si="22"/>
        <v>11583333.333333315</v>
      </c>
      <c r="D211" s="17">
        <f t="shared" si="18"/>
        <v>41666.666666666664</v>
      </c>
      <c r="E211" s="17">
        <f t="shared" si="19"/>
        <v>44885.416666666599</v>
      </c>
      <c r="F211" s="17">
        <f t="shared" si="23"/>
        <v>86552.083333333256</v>
      </c>
      <c r="G211" s="17">
        <f t="shared" si="20"/>
        <v>11541666.666666649</v>
      </c>
    </row>
    <row r="212" spans="2:7">
      <c r="B212" s="16">
        <f t="shared" si="21"/>
        <v>204</v>
      </c>
      <c r="C212" s="17">
        <f t="shared" si="22"/>
        <v>11541666.666666649</v>
      </c>
      <c r="D212" s="17">
        <f t="shared" si="18"/>
        <v>41666.666666666664</v>
      </c>
      <c r="E212" s="17">
        <f t="shared" si="19"/>
        <v>44723.958333333263</v>
      </c>
      <c r="F212" s="17">
        <f t="shared" si="23"/>
        <v>86390.624999999927</v>
      </c>
      <c r="G212" s="17">
        <f t="shared" si="20"/>
        <v>11499999.999999983</v>
      </c>
    </row>
    <row r="213" spans="2:7">
      <c r="B213" s="16">
        <f t="shared" si="21"/>
        <v>205</v>
      </c>
      <c r="C213" s="17">
        <f t="shared" si="22"/>
        <v>11499999.999999983</v>
      </c>
      <c r="D213" s="17">
        <f t="shared" si="18"/>
        <v>41666.666666666664</v>
      </c>
      <c r="E213" s="17">
        <f t="shared" si="19"/>
        <v>44562.499999999935</v>
      </c>
      <c r="F213" s="17">
        <f t="shared" si="23"/>
        <v>86229.166666666599</v>
      </c>
      <c r="G213" s="17">
        <f t="shared" si="20"/>
        <v>11458333.333333317</v>
      </c>
    </row>
    <row r="214" spans="2:7">
      <c r="B214" s="16">
        <f t="shared" si="21"/>
        <v>206</v>
      </c>
      <c r="C214" s="17">
        <f t="shared" si="22"/>
        <v>11458333.333333317</v>
      </c>
      <c r="D214" s="17">
        <f t="shared" si="18"/>
        <v>41666.666666666664</v>
      </c>
      <c r="E214" s="17">
        <f t="shared" si="19"/>
        <v>44401.041666666606</v>
      </c>
      <c r="F214" s="17">
        <f t="shared" si="23"/>
        <v>86067.70833333327</v>
      </c>
      <c r="G214" s="17">
        <f t="shared" si="20"/>
        <v>11416666.666666651</v>
      </c>
    </row>
    <row r="215" spans="2:7">
      <c r="B215" s="16">
        <f t="shared" si="21"/>
        <v>207</v>
      </c>
      <c r="C215" s="17">
        <f t="shared" si="22"/>
        <v>11416666.666666651</v>
      </c>
      <c r="D215" s="17">
        <f t="shared" si="18"/>
        <v>41666.666666666664</v>
      </c>
      <c r="E215" s="17">
        <f t="shared" si="19"/>
        <v>44239.583333333278</v>
      </c>
      <c r="F215" s="17">
        <f t="shared" si="23"/>
        <v>85906.249999999942</v>
      </c>
      <c r="G215" s="17">
        <f t="shared" si="20"/>
        <v>11374999.999999985</v>
      </c>
    </row>
    <row r="216" spans="2:7">
      <c r="B216" s="16">
        <f t="shared" si="21"/>
        <v>208</v>
      </c>
      <c r="C216" s="17">
        <f t="shared" si="22"/>
        <v>11374999.999999985</v>
      </c>
      <c r="D216" s="17">
        <f t="shared" si="18"/>
        <v>41666.666666666664</v>
      </c>
      <c r="E216" s="17">
        <f t="shared" si="19"/>
        <v>44078.124999999942</v>
      </c>
      <c r="F216" s="17">
        <f t="shared" si="23"/>
        <v>85744.791666666599</v>
      </c>
      <c r="G216" s="17">
        <f t="shared" si="20"/>
        <v>11333333.333333319</v>
      </c>
    </row>
    <row r="217" spans="2:7">
      <c r="B217" s="16">
        <f t="shared" si="21"/>
        <v>209</v>
      </c>
      <c r="C217" s="17">
        <f t="shared" si="22"/>
        <v>11333333.333333319</v>
      </c>
      <c r="D217" s="17">
        <f t="shared" si="18"/>
        <v>41666.666666666664</v>
      </c>
      <c r="E217" s="17">
        <f t="shared" si="19"/>
        <v>43916.666666666606</v>
      </c>
      <c r="F217" s="17">
        <f t="shared" si="23"/>
        <v>85583.33333333327</v>
      </c>
      <c r="G217" s="17">
        <f t="shared" si="20"/>
        <v>11291666.666666653</v>
      </c>
    </row>
    <row r="218" spans="2:7">
      <c r="B218" s="16">
        <f t="shared" si="21"/>
        <v>210</v>
      </c>
      <c r="C218" s="17">
        <f t="shared" si="22"/>
        <v>11291666.666666653</v>
      </c>
      <c r="D218" s="17">
        <f t="shared" si="18"/>
        <v>41666.666666666664</v>
      </c>
      <c r="E218" s="17">
        <f t="shared" si="19"/>
        <v>43755.208333333285</v>
      </c>
      <c r="F218" s="17">
        <f t="shared" si="23"/>
        <v>85421.874999999942</v>
      </c>
      <c r="G218" s="17">
        <f t="shared" si="20"/>
        <v>11249999.999999987</v>
      </c>
    </row>
    <row r="219" spans="2:7">
      <c r="B219" s="16">
        <f t="shared" si="21"/>
        <v>211</v>
      </c>
      <c r="C219" s="17">
        <f t="shared" si="22"/>
        <v>11249999.999999987</v>
      </c>
      <c r="D219" s="17">
        <f t="shared" si="18"/>
        <v>41666.666666666664</v>
      </c>
      <c r="E219" s="17">
        <f t="shared" si="19"/>
        <v>43593.749999999949</v>
      </c>
      <c r="F219" s="17">
        <f t="shared" si="23"/>
        <v>85260.416666666613</v>
      </c>
      <c r="G219" s="17">
        <f t="shared" si="20"/>
        <v>11208333.333333321</v>
      </c>
    </row>
    <row r="220" spans="2:7">
      <c r="B220" s="16">
        <f t="shared" si="21"/>
        <v>212</v>
      </c>
      <c r="C220" s="17">
        <f t="shared" si="22"/>
        <v>11208333.333333321</v>
      </c>
      <c r="D220" s="17">
        <f t="shared" si="18"/>
        <v>41666.666666666664</v>
      </c>
      <c r="E220" s="17">
        <f t="shared" si="19"/>
        <v>43432.291666666621</v>
      </c>
      <c r="F220" s="17">
        <f t="shared" si="23"/>
        <v>85098.958333333285</v>
      </c>
      <c r="G220" s="17">
        <f t="shared" si="20"/>
        <v>11166666.666666655</v>
      </c>
    </row>
    <row r="221" spans="2:7">
      <c r="B221" s="16">
        <f t="shared" si="21"/>
        <v>213</v>
      </c>
      <c r="C221" s="17">
        <f t="shared" si="22"/>
        <v>11166666.666666655</v>
      </c>
      <c r="D221" s="17">
        <f t="shared" si="18"/>
        <v>41666.666666666664</v>
      </c>
      <c r="E221" s="17">
        <f t="shared" si="19"/>
        <v>43270.833333333292</v>
      </c>
      <c r="F221" s="17">
        <f t="shared" si="23"/>
        <v>84937.499999999956</v>
      </c>
      <c r="G221" s="17">
        <f t="shared" si="20"/>
        <v>11124999.999999989</v>
      </c>
    </row>
    <row r="222" spans="2:7">
      <c r="B222" s="16">
        <f t="shared" si="21"/>
        <v>214</v>
      </c>
      <c r="C222" s="17">
        <f t="shared" si="22"/>
        <v>11124999.999999989</v>
      </c>
      <c r="D222" s="17">
        <f t="shared" si="18"/>
        <v>41666.666666666664</v>
      </c>
      <c r="E222" s="17">
        <f t="shared" si="19"/>
        <v>43109.374999999956</v>
      </c>
      <c r="F222" s="17">
        <f t="shared" si="23"/>
        <v>84776.041666666628</v>
      </c>
      <c r="G222" s="17">
        <f t="shared" si="20"/>
        <v>11083333.333333323</v>
      </c>
    </row>
    <row r="223" spans="2:7">
      <c r="B223" s="16">
        <f t="shared" si="21"/>
        <v>215</v>
      </c>
      <c r="C223" s="17">
        <f t="shared" si="22"/>
        <v>11083333.333333323</v>
      </c>
      <c r="D223" s="17">
        <f t="shared" si="18"/>
        <v>41666.666666666664</v>
      </c>
      <c r="E223" s="17">
        <f t="shared" si="19"/>
        <v>42947.916666666628</v>
      </c>
      <c r="F223" s="17">
        <f t="shared" si="23"/>
        <v>84614.583333333285</v>
      </c>
      <c r="G223" s="17">
        <f t="shared" si="20"/>
        <v>11041666.666666657</v>
      </c>
    </row>
    <row r="224" spans="2:7">
      <c r="B224" s="16">
        <f t="shared" si="21"/>
        <v>216</v>
      </c>
      <c r="C224" s="17">
        <f t="shared" si="22"/>
        <v>11041666.666666657</v>
      </c>
      <c r="D224" s="17">
        <f t="shared" si="18"/>
        <v>41666.666666666664</v>
      </c>
      <c r="E224" s="17">
        <f t="shared" si="19"/>
        <v>42786.458333333292</v>
      </c>
      <c r="F224" s="17">
        <f t="shared" si="23"/>
        <v>84453.124999999956</v>
      </c>
      <c r="G224" s="17">
        <f t="shared" si="20"/>
        <v>10999999.999999991</v>
      </c>
    </row>
    <row r="225" spans="2:7">
      <c r="B225" s="16">
        <f t="shared" si="21"/>
        <v>217</v>
      </c>
      <c r="C225" s="17">
        <f t="shared" si="22"/>
        <v>10999999.999999991</v>
      </c>
      <c r="D225" s="17">
        <f t="shared" si="18"/>
        <v>41666.666666666664</v>
      </c>
      <c r="E225" s="17">
        <f t="shared" si="19"/>
        <v>42624.999999999964</v>
      </c>
      <c r="F225" s="17">
        <f t="shared" si="23"/>
        <v>84291.666666666628</v>
      </c>
      <c r="G225" s="17">
        <f t="shared" si="20"/>
        <v>10958333.333333325</v>
      </c>
    </row>
    <row r="226" spans="2:7">
      <c r="B226" s="16">
        <f t="shared" si="21"/>
        <v>218</v>
      </c>
      <c r="C226" s="17">
        <f t="shared" si="22"/>
        <v>10958333.333333325</v>
      </c>
      <c r="D226" s="17">
        <f t="shared" si="18"/>
        <v>41666.666666666664</v>
      </c>
      <c r="E226" s="17">
        <f t="shared" si="19"/>
        <v>42463.541666666635</v>
      </c>
      <c r="F226" s="17">
        <f t="shared" si="23"/>
        <v>84130.208333333299</v>
      </c>
      <c r="G226" s="17">
        <f t="shared" si="20"/>
        <v>10916666.666666659</v>
      </c>
    </row>
    <row r="227" spans="2:7">
      <c r="B227" s="16">
        <f t="shared" si="21"/>
        <v>219</v>
      </c>
      <c r="C227" s="17">
        <f t="shared" si="22"/>
        <v>10916666.666666659</v>
      </c>
      <c r="D227" s="17">
        <f t="shared" si="18"/>
        <v>41666.666666666664</v>
      </c>
      <c r="E227" s="17">
        <f t="shared" si="19"/>
        <v>42302.083333333299</v>
      </c>
      <c r="F227" s="17">
        <f t="shared" si="23"/>
        <v>83968.749999999971</v>
      </c>
      <c r="G227" s="17">
        <f t="shared" si="20"/>
        <v>10874999.999999993</v>
      </c>
    </row>
    <row r="228" spans="2:7">
      <c r="B228" s="16">
        <f t="shared" si="21"/>
        <v>220</v>
      </c>
      <c r="C228" s="17">
        <f t="shared" si="22"/>
        <v>10874999.999999993</v>
      </c>
      <c r="D228" s="17">
        <f t="shared" si="18"/>
        <v>41666.666666666664</v>
      </c>
      <c r="E228" s="17">
        <f t="shared" si="19"/>
        <v>42140.624999999971</v>
      </c>
      <c r="F228" s="17">
        <f t="shared" si="23"/>
        <v>83807.291666666628</v>
      </c>
      <c r="G228" s="17">
        <f t="shared" si="20"/>
        <v>10833333.333333327</v>
      </c>
    </row>
    <row r="229" spans="2:7">
      <c r="B229" s="16">
        <f t="shared" si="21"/>
        <v>221</v>
      </c>
      <c r="C229" s="17">
        <f t="shared" si="22"/>
        <v>10833333.333333327</v>
      </c>
      <c r="D229" s="17">
        <f t="shared" si="18"/>
        <v>41666.666666666664</v>
      </c>
      <c r="E229" s="17">
        <f t="shared" si="19"/>
        <v>41979.166666666635</v>
      </c>
      <c r="F229" s="17">
        <f t="shared" si="23"/>
        <v>83645.833333333299</v>
      </c>
      <c r="G229" s="17">
        <f t="shared" si="20"/>
        <v>10791666.66666666</v>
      </c>
    </row>
    <row r="230" spans="2:7">
      <c r="B230" s="16">
        <f t="shared" si="21"/>
        <v>222</v>
      </c>
      <c r="C230" s="17">
        <f t="shared" si="22"/>
        <v>10791666.66666666</v>
      </c>
      <c r="D230" s="17">
        <f t="shared" si="18"/>
        <v>41666.666666666664</v>
      </c>
      <c r="E230" s="17">
        <f t="shared" si="19"/>
        <v>41817.708333333307</v>
      </c>
      <c r="F230" s="17">
        <f t="shared" si="23"/>
        <v>83484.374999999971</v>
      </c>
      <c r="G230" s="17">
        <f t="shared" si="20"/>
        <v>10749999.999999994</v>
      </c>
    </row>
    <row r="231" spans="2:7">
      <c r="B231" s="16">
        <f t="shared" si="21"/>
        <v>223</v>
      </c>
      <c r="C231" s="17">
        <f t="shared" si="22"/>
        <v>10749999.999999994</v>
      </c>
      <c r="D231" s="17">
        <f t="shared" si="18"/>
        <v>41666.666666666664</v>
      </c>
      <c r="E231" s="17">
        <f t="shared" si="19"/>
        <v>41656.249999999978</v>
      </c>
      <c r="F231" s="17">
        <f t="shared" si="23"/>
        <v>83322.916666666642</v>
      </c>
      <c r="G231" s="17">
        <f t="shared" si="20"/>
        <v>10708333.333333328</v>
      </c>
    </row>
    <row r="232" spans="2:7">
      <c r="B232" s="16">
        <f t="shared" si="21"/>
        <v>224</v>
      </c>
      <c r="C232" s="17">
        <f t="shared" si="22"/>
        <v>10708333.333333328</v>
      </c>
      <c r="D232" s="17">
        <f t="shared" si="18"/>
        <v>41666.666666666664</v>
      </c>
      <c r="E232" s="17">
        <f t="shared" si="19"/>
        <v>41494.79166666665</v>
      </c>
      <c r="F232" s="17">
        <f t="shared" si="23"/>
        <v>83161.458333333314</v>
      </c>
      <c r="G232" s="17">
        <f t="shared" si="20"/>
        <v>10666666.666666662</v>
      </c>
    </row>
    <row r="233" spans="2:7">
      <c r="B233" s="16">
        <f t="shared" si="21"/>
        <v>225</v>
      </c>
      <c r="C233" s="17">
        <f t="shared" si="22"/>
        <v>10666666.666666662</v>
      </c>
      <c r="D233" s="17">
        <f t="shared" si="18"/>
        <v>41666.666666666664</v>
      </c>
      <c r="E233" s="17">
        <f t="shared" si="19"/>
        <v>41333.333333333314</v>
      </c>
      <c r="F233" s="17">
        <f t="shared" si="23"/>
        <v>82999.999999999971</v>
      </c>
      <c r="G233" s="17">
        <f t="shared" si="20"/>
        <v>10624999.999999996</v>
      </c>
    </row>
    <row r="234" spans="2:7">
      <c r="B234" s="16">
        <f t="shared" si="21"/>
        <v>226</v>
      </c>
      <c r="C234" s="17">
        <f t="shared" si="22"/>
        <v>10624999.999999996</v>
      </c>
      <c r="D234" s="17">
        <f t="shared" si="18"/>
        <v>41666.666666666664</v>
      </c>
      <c r="E234" s="17">
        <f t="shared" si="19"/>
        <v>41171.874999999985</v>
      </c>
      <c r="F234" s="17">
        <f t="shared" si="23"/>
        <v>82838.541666666657</v>
      </c>
      <c r="G234" s="17">
        <f t="shared" si="20"/>
        <v>10583333.33333333</v>
      </c>
    </row>
    <row r="235" spans="2:7">
      <c r="B235" s="16">
        <f t="shared" si="21"/>
        <v>227</v>
      </c>
      <c r="C235" s="17">
        <f t="shared" si="22"/>
        <v>10583333.33333333</v>
      </c>
      <c r="D235" s="17">
        <f t="shared" si="18"/>
        <v>41666.666666666664</v>
      </c>
      <c r="E235" s="17">
        <f t="shared" si="19"/>
        <v>41010.41666666665</v>
      </c>
      <c r="F235" s="17">
        <f t="shared" si="23"/>
        <v>82677.083333333314</v>
      </c>
      <c r="G235" s="17">
        <f t="shared" si="20"/>
        <v>10541666.666666664</v>
      </c>
    </row>
    <row r="236" spans="2:7">
      <c r="B236" s="16">
        <f t="shared" si="21"/>
        <v>228</v>
      </c>
      <c r="C236" s="17">
        <f t="shared" si="22"/>
        <v>10541666.666666664</v>
      </c>
      <c r="D236" s="17">
        <f t="shared" si="18"/>
        <v>41666.666666666664</v>
      </c>
      <c r="E236" s="17">
        <f t="shared" si="19"/>
        <v>40848.958333333321</v>
      </c>
      <c r="F236" s="17">
        <f t="shared" si="23"/>
        <v>82515.624999999985</v>
      </c>
      <c r="G236" s="17">
        <f t="shared" si="20"/>
        <v>10499999.999999998</v>
      </c>
    </row>
    <row r="237" spans="2:7">
      <c r="B237" s="16">
        <f t="shared" si="21"/>
        <v>229</v>
      </c>
      <c r="C237" s="17">
        <f t="shared" si="22"/>
        <v>10499999.999999998</v>
      </c>
      <c r="D237" s="17">
        <f t="shared" si="18"/>
        <v>41666.666666666664</v>
      </c>
      <c r="E237" s="17">
        <f t="shared" si="19"/>
        <v>40687.499999999993</v>
      </c>
      <c r="F237" s="17">
        <f t="shared" si="23"/>
        <v>82354.166666666657</v>
      </c>
      <c r="G237" s="17">
        <f t="shared" si="20"/>
        <v>10458333.333333332</v>
      </c>
    </row>
    <row r="238" spans="2:7">
      <c r="B238" s="16">
        <f t="shared" si="21"/>
        <v>230</v>
      </c>
      <c r="C238" s="17">
        <f t="shared" si="22"/>
        <v>10458333.333333332</v>
      </c>
      <c r="D238" s="17">
        <f t="shared" si="18"/>
        <v>41666.666666666664</v>
      </c>
      <c r="E238" s="17">
        <f t="shared" si="19"/>
        <v>40526.041666666664</v>
      </c>
      <c r="F238" s="17">
        <f t="shared" si="23"/>
        <v>82192.708333333328</v>
      </c>
      <c r="G238" s="17">
        <f t="shared" si="20"/>
        <v>10416666.666666666</v>
      </c>
    </row>
    <row r="239" spans="2:7">
      <c r="B239" s="16">
        <f t="shared" si="21"/>
        <v>231</v>
      </c>
      <c r="C239" s="17">
        <f t="shared" si="22"/>
        <v>10416666.666666666</v>
      </c>
      <c r="D239" s="17">
        <f t="shared" si="18"/>
        <v>41666.666666666664</v>
      </c>
      <c r="E239" s="17">
        <f t="shared" si="19"/>
        <v>40364.583333333328</v>
      </c>
      <c r="F239" s="17">
        <f t="shared" si="23"/>
        <v>82031.25</v>
      </c>
      <c r="G239" s="17">
        <f t="shared" si="20"/>
        <v>10375000</v>
      </c>
    </row>
    <row r="240" spans="2:7">
      <c r="B240" s="16">
        <f t="shared" si="21"/>
        <v>232</v>
      </c>
      <c r="C240" s="17">
        <f t="shared" si="22"/>
        <v>10375000</v>
      </c>
      <c r="D240" s="17">
        <f t="shared" si="18"/>
        <v>41666.666666666664</v>
      </c>
      <c r="E240" s="17">
        <f t="shared" si="19"/>
        <v>40203.125</v>
      </c>
      <c r="F240" s="17">
        <f t="shared" si="23"/>
        <v>81869.791666666657</v>
      </c>
      <c r="G240" s="17">
        <f t="shared" si="20"/>
        <v>10333333.333333334</v>
      </c>
    </row>
    <row r="241" spans="2:7">
      <c r="B241" s="16">
        <f t="shared" si="21"/>
        <v>233</v>
      </c>
      <c r="C241" s="17">
        <f t="shared" si="22"/>
        <v>10333333.333333334</v>
      </c>
      <c r="D241" s="17">
        <f t="shared" si="18"/>
        <v>41666.666666666664</v>
      </c>
      <c r="E241" s="17">
        <f t="shared" si="19"/>
        <v>40041.666666666664</v>
      </c>
      <c r="F241" s="17">
        <f t="shared" si="23"/>
        <v>81708.333333333328</v>
      </c>
      <c r="G241" s="17">
        <f t="shared" si="20"/>
        <v>10291666.666666668</v>
      </c>
    </row>
    <row r="242" spans="2:7">
      <c r="B242" s="16">
        <f t="shared" si="21"/>
        <v>234</v>
      </c>
      <c r="C242" s="17">
        <f t="shared" si="22"/>
        <v>10291666.666666668</v>
      </c>
      <c r="D242" s="17">
        <f t="shared" si="18"/>
        <v>41666.666666666664</v>
      </c>
      <c r="E242" s="17">
        <f t="shared" si="19"/>
        <v>39880.208333333336</v>
      </c>
      <c r="F242" s="17">
        <f t="shared" si="23"/>
        <v>81546.875</v>
      </c>
      <c r="G242" s="17">
        <f t="shared" si="20"/>
        <v>10250000.000000002</v>
      </c>
    </row>
    <row r="243" spans="2:7">
      <c r="B243" s="16">
        <f t="shared" si="21"/>
        <v>235</v>
      </c>
      <c r="C243" s="17">
        <f t="shared" si="22"/>
        <v>10250000.000000002</v>
      </c>
      <c r="D243" s="17">
        <f t="shared" si="18"/>
        <v>41666.666666666664</v>
      </c>
      <c r="E243" s="17">
        <f t="shared" si="19"/>
        <v>39718.750000000007</v>
      </c>
      <c r="F243" s="17">
        <f t="shared" si="23"/>
        <v>81385.416666666672</v>
      </c>
      <c r="G243" s="17">
        <f t="shared" si="20"/>
        <v>10208333.333333336</v>
      </c>
    </row>
    <row r="244" spans="2:7">
      <c r="B244" s="16">
        <f t="shared" si="21"/>
        <v>236</v>
      </c>
      <c r="C244" s="17">
        <f t="shared" si="22"/>
        <v>10208333.333333336</v>
      </c>
      <c r="D244" s="17">
        <f t="shared" si="18"/>
        <v>41666.666666666664</v>
      </c>
      <c r="E244" s="17">
        <f t="shared" si="19"/>
        <v>39557.291666666679</v>
      </c>
      <c r="F244" s="17">
        <f t="shared" si="23"/>
        <v>81223.958333333343</v>
      </c>
      <c r="G244" s="17">
        <f t="shared" si="20"/>
        <v>10166666.66666667</v>
      </c>
    </row>
    <row r="245" spans="2:7">
      <c r="B245" s="16">
        <f t="shared" si="21"/>
        <v>237</v>
      </c>
      <c r="C245" s="17">
        <f t="shared" si="22"/>
        <v>10166666.66666667</v>
      </c>
      <c r="D245" s="17">
        <f t="shared" si="18"/>
        <v>41666.666666666664</v>
      </c>
      <c r="E245" s="17">
        <f t="shared" si="19"/>
        <v>39395.833333333343</v>
      </c>
      <c r="F245" s="17">
        <f t="shared" si="23"/>
        <v>81062.5</v>
      </c>
      <c r="G245" s="17">
        <f t="shared" si="20"/>
        <v>10125000.000000004</v>
      </c>
    </row>
    <row r="246" spans="2:7">
      <c r="B246" s="16">
        <f t="shared" si="21"/>
        <v>238</v>
      </c>
      <c r="C246" s="17">
        <f t="shared" si="22"/>
        <v>10125000.000000004</v>
      </c>
      <c r="D246" s="17">
        <f t="shared" si="18"/>
        <v>41666.666666666664</v>
      </c>
      <c r="E246" s="17">
        <f t="shared" si="19"/>
        <v>39234.375000000015</v>
      </c>
      <c r="F246" s="17">
        <f t="shared" si="23"/>
        <v>80901.041666666686</v>
      </c>
      <c r="G246" s="17">
        <f t="shared" si="20"/>
        <v>10083333.333333338</v>
      </c>
    </row>
    <row r="247" spans="2:7">
      <c r="B247" s="16">
        <f t="shared" si="21"/>
        <v>239</v>
      </c>
      <c r="C247" s="17">
        <f t="shared" si="22"/>
        <v>10083333.333333338</v>
      </c>
      <c r="D247" s="17">
        <f t="shared" si="18"/>
        <v>41666.666666666664</v>
      </c>
      <c r="E247" s="17">
        <f t="shared" si="19"/>
        <v>39072.916666666679</v>
      </c>
      <c r="F247" s="17">
        <f t="shared" si="23"/>
        <v>80739.583333333343</v>
      </c>
      <c r="G247" s="17">
        <f t="shared" si="20"/>
        <v>10041666.666666672</v>
      </c>
    </row>
    <row r="248" spans="2:7">
      <c r="B248" s="16">
        <f t="shared" si="21"/>
        <v>240</v>
      </c>
      <c r="C248" s="17">
        <f t="shared" si="22"/>
        <v>10041666.666666672</v>
      </c>
      <c r="D248" s="17">
        <f t="shared" si="18"/>
        <v>41666.666666666664</v>
      </c>
      <c r="E248" s="17">
        <f t="shared" si="19"/>
        <v>38911.45833333335</v>
      </c>
      <c r="F248" s="17">
        <f t="shared" si="23"/>
        <v>80578.125000000015</v>
      </c>
      <c r="G248" s="17">
        <f t="shared" si="20"/>
        <v>10000000.000000006</v>
      </c>
    </row>
    <row r="249" spans="2:7">
      <c r="B249" s="16">
        <f t="shared" si="21"/>
        <v>241</v>
      </c>
      <c r="C249" s="17">
        <f t="shared" si="22"/>
        <v>10000000.000000006</v>
      </c>
      <c r="D249" s="17">
        <f t="shared" si="18"/>
        <v>41666.666666666664</v>
      </c>
      <c r="E249" s="17">
        <f t="shared" si="19"/>
        <v>38750.000000000022</v>
      </c>
      <c r="F249" s="17">
        <f t="shared" si="23"/>
        <v>80416.666666666686</v>
      </c>
      <c r="G249" s="17">
        <f t="shared" si="20"/>
        <v>9958333.3333333395</v>
      </c>
    </row>
    <row r="250" spans="2:7">
      <c r="B250" s="16">
        <f t="shared" si="21"/>
        <v>242</v>
      </c>
      <c r="C250" s="17">
        <f t="shared" si="22"/>
        <v>9958333.3333333395</v>
      </c>
      <c r="D250" s="17">
        <f t="shared" si="18"/>
        <v>41666.666666666664</v>
      </c>
      <c r="E250" s="17">
        <f t="shared" si="19"/>
        <v>38588.541666666693</v>
      </c>
      <c r="F250" s="17">
        <f t="shared" si="23"/>
        <v>80255.208333333358</v>
      </c>
      <c r="G250" s="17">
        <f t="shared" si="20"/>
        <v>9916666.6666666735</v>
      </c>
    </row>
    <row r="251" spans="2:7">
      <c r="B251" s="16">
        <f t="shared" si="21"/>
        <v>243</v>
      </c>
      <c r="C251" s="17">
        <f t="shared" si="22"/>
        <v>9916666.6666666735</v>
      </c>
      <c r="D251" s="17">
        <f t="shared" si="18"/>
        <v>41666.666666666664</v>
      </c>
      <c r="E251" s="17">
        <f t="shared" si="19"/>
        <v>38427.083333333358</v>
      </c>
      <c r="F251" s="17">
        <f t="shared" si="23"/>
        <v>80093.750000000029</v>
      </c>
      <c r="G251" s="17">
        <f t="shared" si="20"/>
        <v>9875000.0000000075</v>
      </c>
    </row>
    <row r="252" spans="2:7">
      <c r="B252" s="16">
        <f t="shared" si="21"/>
        <v>244</v>
      </c>
      <c r="C252" s="17">
        <f t="shared" si="22"/>
        <v>9875000.0000000075</v>
      </c>
      <c r="D252" s="17">
        <f t="shared" si="18"/>
        <v>41666.666666666664</v>
      </c>
      <c r="E252" s="17">
        <f t="shared" si="19"/>
        <v>38265.625000000029</v>
      </c>
      <c r="F252" s="17">
        <f t="shared" si="23"/>
        <v>79932.291666666686</v>
      </c>
      <c r="G252" s="17">
        <f t="shared" si="20"/>
        <v>9833333.3333333414</v>
      </c>
    </row>
    <row r="253" spans="2:7">
      <c r="B253" s="16">
        <f t="shared" si="21"/>
        <v>245</v>
      </c>
      <c r="C253" s="17">
        <f t="shared" si="22"/>
        <v>9833333.3333333414</v>
      </c>
      <c r="D253" s="17">
        <f t="shared" si="18"/>
        <v>41666.666666666664</v>
      </c>
      <c r="E253" s="17">
        <f t="shared" si="19"/>
        <v>38104.166666666693</v>
      </c>
      <c r="F253" s="17">
        <f t="shared" si="23"/>
        <v>79770.833333333358</v>
      </c>
      <c r="G253" s="17">
        <f t="shared" si="20"/>
        <v>9791666.6666666754</v>
      </c>
    </row>
    <row r="254" spans="2:7">
      <c r="B254" s="16">
        <f t="shared" si="21"/>
        <v>246</v>
      </c>
      <c r="C254" s="17">
        <f t="shared" si="22"/>
        <v>9791666.6666666754</v>
      </c>
      <c r="D254" s="17">
        <f t="shared" si="18"/>
        <v>41666.666666666664</v>
      </c>
      <c r="E254" s="17">
        <f t="shared" si="19"/>
        <v>37942.708333333365</v>
      </c>
      <c r="F254" s="17">
        <f t="shared" si="23"/>
        <v>79609.375000000029</v>
      </c>
      <c r="G254" s="17">
        <f t="shared" si="20"/>
        <v>9750000.0000000093</v>
      </c>
    </row>
    <row r="255" spans="2:7">
      <c r="B255" s="16">
        <f t="shared" si="21"/>
        <v>247</v>
      </c>
      <c r="C255" s="17">
        <f t="shared" si="22"/>
        <v>9750000.0000000093</v>
      </c>
      <c r="D255" s="17">
        <f t="shared" si="18"/>
        <v>41666.666666666664</v>
      </c>
      <c r="E255" s="17">
        <f t="shared" si="19"/>
        <v>37781.250000000036</v>
      </c>
      <c r="F255" s="17">
        <f t="shared" si="23"/>
        <v>79447.916666666701</v>
      </c>
      <c r="G255" s="17">
        <f t="shared" si="20"/>
        <v>9708333.3333333433</v>
      </c>
    </row>
    <row r="256" spans="2:7">
      <c r="B256" s="16">
        <f t="shared" si="21"/>
        <v>248</v>
      </c>
      <c r="C256" s="17">
        <f t="shared" si="22"/>
        <v>9708333.3333333433</v>
      </c>
      <c r="D256" s="17">
        <f t="shared" si="18"/>
        <v>41666.666666666664</v>
      </c>
      <c r="E256" s="17">
        <f t="shared" si="19"/>
        <v>37619.791666666708</v>
      </c>
      <c r="F256" s="17">
        <f t="shared" si="23"/>
        <v>79286.458333333372</v>
      </c>
      <c r="G256" s="17">
        <f t="shared" si="20"/>
        <v>9666666.6666666772</v>
      </c>
    </row>
    <row r="257" spans="2:7">
      <c r="B257" s="16">
        <f t="shared" si="21"/>
        <v>249</v>
      </c>
      <c r="C257" s="17">
        <f t="shared" si="22"/>
        <v>9666666.6666666772</v>
      </c>
      <c r="D257" s="17">
        <f t="shared" si="18"/>
        <v>41666.666666666664</v>
      </c>
      <c r="E257" s="17">
        <f t="shared" si="19"/>
        <v>37458.333333333372</v>
      </c>
      <c r="F257" s="17">
        <f t="shared" si="23"/>
        <v>79125.000000000029</v>
      </c>
      <c r="G257" s="17">
        <f t="shared" si="20"/>
        <v>9625000.0000000112</v>
      </c>
    </row>
    <row r="258" spans="2:7">
      <c r="B258" s="16">
        <f t="shared" si="21"/>
        <v>250</v>
      </c>
      <c r="C258" s="17">
        <f t="shared" si="22"/>
        <v>9625000.0000000112</v>
      </c>
      <c r="D258" s="17">
        <f t="shared" si="18"/>
        <v>41666.666666666664</v>
      </c>
      <c r="E258" s="17">
        <f t="shared" si="19"/>
        <v>37296.875000000044</v>
      </c>
      <c r="F258" s="17">
        <f t="shared" si="23"/>
        <v>78963.541666666715</v>
      </c>
      <c r="G258" s="17">
        <f t="shared" si="20"/>
        <v>9583333.3333333451</v>
      </c>
    </row>
    <row r="259" spans="2:7">
      <c r="B259" s="16">
        <f t="shared" si="21"/>
        <v>251</v>
      </c>
      <c r="C259" s="17">
        <f t="shared" si="22"/>
        <v>9583333.3333333451</v>
      </c>
      <c r="D259" s="17">
        <f t="shared" si="18"/>
        <v>41666.666666666664</v>
      </c>
      <c r="E259" s="17">
        <f t="shared" si="19"/>
        <v>37135.416666666708</v>
      </c>
      <c r="F259" s="17">
        <f t="shared" si="23"/>
        <v>78802.083333333372</v>
      </c>
      <c r="G259" s="17">
        <f t="shared" si="20"/>
        <v>9541666.6666666791</v>
      </c>
    </row>
    <row r="260" spans="2:7">
      <c r="B260" s="16">
        <f t="shared" si="21"/>
        <v>252</v>
      </c>
      <c r="C260" s="17">
        <f t="shared" si="22"/>
        <v>9541666.6666666791</v>
      </c>
      <c r="D260" s="17">
        <f t="shared" si="18"/>
        <v>41666.666666666664</v>
      </c>
      <c r="E260" s="17">
        <f t="shared" si="19"/>
        <v>36973.958333333379</v>
      </c>
      <c r="F260" s="17">
        <f t="shared" si="23"/>
        <v>78640.625000000044</v>
      </c>
      <c r="G260" s="17">
        <f t="shared" si="20"/>
        <v>9500000.000000013</v>
      </c>
    </row>
    <row r="261" spans="2:7">
      <c r="B261" s="16">
        <f t="shared" si="21"/>
        <v>253</v>
      </c>
      <c r="C261" s="17">
        <f t="shared" si="22"/>
        <v>9500000.000000013</v>
      </c>
      <c r="D261" s="17">
        <f t="shared" si="18"/>
        <v>41666.666666666664</v>
      </c>
      <c r="E261" s="17">
        <f t="shared" si="19"/>
        <v>36812.500000000051</v>
      </c>
      <c r="F261" s="17">
        <f t="shared" si="23"/>
        <v>78479.166666666715</v>
      </c>
      <c r="G261" s="17">
        <f t="shared" si="20"/>
        <v>9458333.333333347</v>
      </c>
    </row>
    <row r="262" spans="2:7">
      <c r="B262" s="16">
        <f t="shared" si="21"/>
        <v>254</v>
      </c>
      <c r="C262" s="17">
        <f t="shared" si="22"/>
        <v>9458333.333333347</v>
      </c>
      <c r="D262" s="17">
        <f t="shared" si="18"/>
        <v>41666.666666666664</v>
      </c>
      <c r="E262" s="17">
        <f t="shared" si="19"/>
        <v>36651.041666666722</v>
      </c>
      <c r="F262" s="17">
        <f t="shared" si="23"/>
        <v>78317.708333333387</v>
      </c>
      <c r="G262" s="17">
        <f t="shared" si="20"/>
        <v>9416666.6666666809</v>
      </c>
    </row>
    <row r="263" spans="2:7">
      <c r="B263" s="16">
        <f t="shared" si="21"/>
        <v>255</v>
      </c>
      <c r="C263" s="17">
        <f t="shared" si="22"/>
        <v>9416666.6666666809</v>
      </c>
      <c r="D263" s="17">
        <f t="shared" si="18"/>
        <v>41666.666666666664</v>
      </c>
      <c r="E263" s="17">
        <f t="shared" si="19"/>
        <v>36489.583333333387</v>
      </c>
      <c r="F263" s="17">
        <f t="shared" si="23"/>
        <v>78156.250000000058</v>
      </c>
      <c r="G263" s="17">
        <f t="shared" si="20"/>
        <v>9375000.0000000149</v>
      </c>
    </row>
    <row r="264" spans="2:7">
      <c r="B264" s="16">
        <f t="shared" si="21"/>
        <v>256</v>
      </c>
      <c r="C264" s="17">
        <f t="shared" si="22"/>
        <v>9375000.0000000149</v>
      </c>
      <c r="D264" s="17">
        <f t="shared" si="18"/>
        <v>41666.666666666664</v>
      </c>
      <c r="E264" s="17">
        <f t="shared" si="19"/>
        <v>36328.125000000058</v>
      </c>
      <c r="F264" s="17">
        <f t="shared" si="23"/>
        <v>77994.791666666715</v>
      </c>
      <c r="G264" s="17">
        <f t="shared" si="20"/>
        <v>9333333.3333333489</v>
      </c>
    </row>
    <row r="265" spans="2:7">
      <c r="B265" s="16">
        <f t="shared" si="21"/>
        <v>257</v>
      </c>
      <c r="C265" s="17">
        <f t="shared" si="22"/>
        <v>9333333.3333333489</v>
      </c>
      <c r="D265" s="17">
        <f t="shared" ref="D265:D328" si="24">IF(B265="","",Greiðsla)</f>
        <v>41666.666666666664</v>
      </c>
      <c r="E265" s="17">
        <f t="shared" ref="E265:E328" si="25">IF(B265="","",C265*Vextir/12)</f>
        <v>36166.666666666722</v>
      </c>
      <c r="F265" s="17">
        <f t="shared" si="23"/>
        <v>77833.333333333387</v>
      </c>
      <c r="G265" s="17">
        <f t="shared" ref="G265:G328" si="26">IF(B265="","",C265-D265)</f>
        <v>9291666.6666666828</v>
      </c>
    </row>
    <row r="266" spans="2:7">
      <c r="B266" s="16">
        <f t="shared" ref="B266:B329" si="27">IF(OR(B265="",B265=Fj.afborgana),"",B265+1)</f>
        <v>258</v>
      </c>
      <c r="C266" s="17">
        <f t="shared" ref="C266:C329" si="28">IF(B266="","",G265)</f>
        <v>9291666.6666666828</v>
      </c>
      <c r="D266" s="17">
        <f t="shared" si="24"/>
        <v>41666.666666666664</v>
      </c>
      <c r="E266" s="17">
        <f t="shared" si="25"/>
        <v>36005.208333333394</v>
      </c>
      <c r="F266" s="17">
        <f t="shared" ref="F266:F329" si="29">IF(D266="","",D266+E266)</f>
        <v>77671.875000000058</v>
      </c>
      <c r="G266" s="17">
        <f t="shared" si="26"/>
        <v>9250000.0000000168</v>
      </c>
    </row>
    <row r="267" spans="2:7">
      <c r="B267" s="16">
        <f t="shared" si="27"/>
        <v>259</v>
      </c>
      <c r="C267" s="17">
        <f t="shared" si="28"/>
        <v>9250000.0000000168</v>
      </c>
      <c r="D267" s="17">
        <f t="shared" si="24"/>
        <v>41666.666666666664</v>
      </c>
      <c r="E267" s="17">
        <f t="shared" si="25"/>
        <v>35843.750000000065</v>
      </c>
      <c r="F267" s="17">
        <f t="shared" si="29"/>
        <v>77510.41666666673</v>
      </c>
      <c r="G267" s="17">
        <f t="shared" si="26"/>
        <v>9208333.3333333507</v>
      </c>
    </row>
    <row r="268" spans="2:7">
      <c r="B268" s="16">
        <f t="shared" si="27"/>
        <v>260</v>
      </c>
      <c r="C268" s="17">
        <f t="shared" si="28"/>
        <v>9208333.3333333507</v>
      </c>
      <c r="D268" s="17">
        <f t="shared" si="24"/>
        <v>41666.666666666664</v>
      </c>
      <c r="E268" s="17">
        <f t="shared" si="25"/>
        <v>35682.291666666737</v>
      </c>
      <c r="F268" s="17">
        <f t="shared" si="29"/>
        <v>77348.958333333401</v>
      </c>
      <c r="G268" s="17">
        <f t="shared" si="26"/>
        <v>9166666.6666666847</v>
      </c>
    </row>
    <row r="269" spans="2:7">
      <c r="B269" s="16">
        <f t="shared" si="27"/>
        <v>261</v>
      </c>
      <c r="C269" s="17">
        <f t="shared" si="28"/>
        <v>9166666.6666666847</v>
      </c>
      <c r="D269" s="17">
        <f t="shared" si="24"/>
        <v>41666.666666666664</v>
      </c>
      <c r="E269" s="17">
        <f t="shared" si="25"/>
        <v>35520.833333333401</v>
      </c>
      <c r="F269" s="17">
        <f t="shared" si="29"/>
        <v>77187.500000000058</v>
      </c>
      <c r="G269" s="17">
        <f t="shared" si="26"/>
        <v>9125000.0000000186</v>
      </c>
    </row>
    <row r="270" spans="2:7">
      <c r="B270" s="16">
        <f t="shared" si="27"/>
        <v>262</v>
      </c>
      <c r="C270" s="17">
        <f t="shared" si="28"/>
        <v>9125000.0000000186</v>
      </c>
      <c r="D270" s="17">
        <f t="shared" si="24"/>
        <v>41666.666666666664</v>
      </c>
      <c r="E270" s="17">
        <f t="shared" si="25"/>
        <v>35359.375000000073</v>
      </c>
      <c r="F270" s="17">
        <f t="shared" si="29"/>
        <v>77026.041666666744</v>
      </c>
      <c r="G270" s="17">
        <f t="shared" si="26"/>
        <v>9083333.3333333526</v>
      </c>
    </row>
    <row r="271" spans="2:7">
      <c r="B271" s="16">
        <f t="shared" si="27"/>
        <v>263</v>
      </c>
      <c r="C271" s="17">
        <f t="shared" si="28"/>
        <v>9083333.3333333526</v>
      </c>
      <c r="D271" s="17">
        <f t="shared" si="24"/>
        <v>41666.666666666664</v>
      </c>
      <c r="E271" s="17">
        <f t="shared" si="25"/>
        <v>35197.916666666737</v>
      </c>
      <c r="F271" s="17">
        <f t="shared" si="29"/>
        <v>76864.583333333401</v>
      </c>
      <c r="G271" s="17">
        <f t="shared" si="26"/>
        <v>9041666.6666666865</v>
      </c>
    </row>
    <row r="272" spans="2:7">
      <c r="B272" s="16">
        <f t="shared" si="27"/>
        <v>264</v>
      </c>
      <c r="C272" s="17">
        <f t="shared" si="28"/>
        <v>9041666.6666666865</v>
      </c>
      <c r="D272" s="17">
        <f t="shared" si="24"/>
        <v>41666.666666666664</v>
      </c>
      <c r="E272" s="17">
        <f t="shared" si="25"/>
        <v>35036.458333333409</v>
      </c>
      <c r="F272" s="17">
        <f t="shared" si="29"/>
        <v>76703.125000000073</v>
      </c>
      <c r="G272" s="17">
        <f t="shared" si="26"/>
        <v>9000000.0000000205</v>
      </c>
    </row>
    <row r="273" spans="2:7">
      <c r="B273" s="16">
        <f t="shared" si="27"/>
        <v>265</v>
      </c>
      <c r="C273" s="17">
        <f t="shared" si="28"/>
        <v>9000000.0000000205</v>
      </c>
      <c r="D273" s="17">
        <f t="shared" si="24"/>
        <v>41666.666666666664</v>
      </c>
      <c r="E273" s="17">
        <f t="shared" si="25"/>
        <v>34875.00000000008</v>
      </c>
      <c r="F273" s="17">
        <f t="shared" si="29"/>
        <v>76541.666666666744</v>
      </c>
      <c r="G273" s="17">
        <f t="shared" si="26"/>
        <v>8958333.3333333544</v>
      </c>
    </row>
    <row r="274" spans="2:7">
      <c r="B274" s="16">
        <f t="shared" si="27"/>
        <v>266</v>
      </c>
      <c r="C274" s="17">
        <f t="shared" si="28"/>
        <v>8958333.3333333544</v>
      </c>
      <c r="D274" s="17">
        <f t="shared" si="24"/>
        <v>41666.666666666664</v>
      </c>
      <c r="E274" s="17">
        <f t="shared" si="25"/>
        <v>34713.541666666752</v>
      </c>
      <c r="F274" s="17">
        <f t="shared" si="29"/>
        <v>76380.208333333416</v>
      </c>
      <c r="G274" s="17">
        <f t="shared" si="26"/>
        <v>8916666.6666666884</v>
      </c>
    </row>
    <row r="275" spans="2:7">
      <c r="B275" s="16">
        <f t="shared" si="27"/>
        <v>267</v>
      </c>
      <c r="C275" s="17">
        <f t="shared" si="28"/>
        <v>8916666.6666666884</v>
      </c>
      <c r="D275" s="17">
        <f t="shared" si="24"/>
        <v>41666.666666666664</v>
      </c>
      <c r="E275" s="17">
        <f t="shared" si="25"/>
        <v>34552.083333333416</v>
      </c>
      <c r="F275" s="17">
        <f t="shared" si="29"/>
        <v>76218.750000000087</v>
      </c>
      <c r="G275" s="17">
        <f t="shared" si="26"/>
        <v>8875000.0000000224</v>
      </c>
    </row>
    <row r="276" spans="2:7">
      <c r="B276" s="16">
        <f t="shared" si="27"/>
        <v>268</v>
      </c>
      <c r="C276" s="17">
        <f t="shared" si="28"/>
        <v>8875000.0000000224</v>
      </c>
      <c r="D276" s="17">
        <f t="shared" si="24"/>
        <v>41666.666666666664</v>
      </c>
      <c r="E276" s="17">
        <f t="shared" si="25"/>
        <v>34390.625000000087</v>
      </c>
      <c r="F276" s="17">
        <f t="shared" si="29"/>
        <v>76057.291666666744</v>
      </c>
      <c r="G276" s="17">
        <f t="shared" si="26"/>
        <v>8833333.3333333563</v>
      </c>
    </row>
    <row r="277" spans="2:7">
      <c r="B277" s="16">
        <f t="shared" si="27"/>
        <v>269</v>
      </c>
      <c r="C277" s="17">
        <f t="shared" si="28"/>
        <v>8833333.3333333563</v>
      </c>
      <c r="D277" s="17">
        <f t="shared" si="24"/>
        <v>41666.666666666664</v>
      </c>
      <c r="E277" s="17">
        <f t="shared" si="25"/>
        <v>34229.166666666752</v>
      </c>
      <c r="F277" s="17">
        <f t="shared" si="29"/>
        <v>75895.833333333416</v>
      </c>
      <c r="G277" s="17">
        <f t="shared" si="26"/>
        <v>8791666.6666666903</v>
      </c>
    </row>
    <row r="278" spans="2:7">
      <c r="B278" s="16">
        <f t="shared" si="27"/>
        <v>270</v>
      </c>
      <c r="C278" s="17">
        <f t="shared" si="28"/>
        <v>8791666.6666666903</v>
      </c>
      <c r="D278" s="17">
        <f t="shared" si="24"/>
        <v>41666.666666666664</v>
      </c>
      <c r="E278" s="17">
        <f t="shared" si="25"/>
        <v>34067.708333333423</v>
      </c>
      <c r="F278" s="17">
        <f t="shared" si="29"/>
        <v>75734.375000000087</v>
      </c>
      <c r="G278" s="17">
        <f t="shared" si="26"/>
        <v>8750000.0000000242</v>
      </c>
    </row>
    <row r="279" spans="2:7">
      <c r="B279" s="16">
        <f t="shared" si="27"/>
        <v>271</v>
      </c>
      <c r="C279" s="17">
        <f t="shared" si="28"/>
        <v>8750000.0000000242</v>
      </c>
      <c r="D279" s="17">
        <f t="shared" si="24"/>
        <v>41666.666666666664</v>
      </c>
      <c r="E279" s="17">
        <f t="shared" si="25"/>
        <v>33906.250000000095</v>
      </c>
      <c r="F279" s="17">
        <f t="shared" si="29"/>
        <v>75572.916666666759</v>
      </c>
      <c r="G279" s="17">
        <f t="shared" si="26"/>
        <v>8708333.3333333582</v>
      </c>
    </row>
    <row r="280" spans="2:7">
      <c r="B280" s="16">
        <f t="shared" si="27"/>
        <v>272</v>
      </c>
      <c r="C280" s="17">
        <f t="shared" si="28"/>
        <v>8708333.3333333582</v>
      </c>
      <c r="D280" s="17">
        <f t="shared" si="24"/>
        <v>41666.666666666664</v>
      </c>
      <c r="E280" s="17">
        <f t="shared" si="25"/>
        <v>33744.791666666766</v>
      </c>
      <c r="F280" s="17">
        <f t="shared" si="29"/>
        <v>75411.45833333343</v>
      </c>
      <c r="G280" s="17">
        <f t="shared" si="26"/>
        <v>8666666.6666666921</v>
      </c>
    </row>
    <row r="281" spans="2:7">
      <c r="B281" s="16">
        <f t="shared" si="27"/>
        <v>273</v>
      </c>
      <c r="C281" s="17">
        <f t="shared" si="28"/>
        <v>8666666.6666666921</v>
      </c>
      <c r="D281" s="17">
        <f t="shared" si="24"/>
        <v>41666.666666666664</v>
      </c>
      <c r="E281" s="17">
        <f t="shared" si="25"/>
        <v>33583.33333333343</v>
      </c>
      <c r="F281" s="17">
        <f t="shared" si="29"/>
        <v>75250.000000000087</v>
      </c>
      <c r="G281" s="17">
        <f t="shared" si="26"/>
        <v>8625000.0000000261</v>
      </c>
    </row>
    <row r="282" spans="2:7">
      <c r="B282" s="16">
        <f t="shared" si="27"/>
        <v>274</v>
      </c>
      <c r="C282" s="17">
        <f t="shared" si="28"/>
        <v>8625000.0000000261</v>
      </c>
      <c r="D282" s="17">
        <f t="shared" si="24"/>
        <v>41666.666666666664</v>
      </c>
      <c r="E282" s="17">
        <f t="shared" si="25"/>
        <v>33421.875000000102</v>
      </c>
      <c r="F282" s="17">
        <f t="shared" si="29"/>
        <v>75088.541666666773</v>
      </c>
      <c r="G282" s="17">
        <f t="shared" si="26"/>
        <v>8583333.33333336</v>
      </c>
    </row>
    <row r="283" spans="2:7">
      <c r="B283" s="16">
        <f t="shared" si="27"/>
        <v>275</v>
      </c>
      <c r="C283" s="17">
        <f t="shared" si="28"/>
        <v>8583333.33333336</v>
      </c>
      <c r="D283" s="17">
        <f t="shared" si="24"/>
        <v>41666.666666666664</v>
      </c>
      <c r="E283" s="17">
        <f t="shared" si="25"/>
        <v>33260.416666666766</v>
      </c>
      <c r="F283" s="17">
        <f t="shared" si="29"/>
        <v>74927.08333333343</v>
      </c>
      <c r="G283" s="17">
        <f t="shared" si="26"/>
        <v>8541666.666666694</v>
      </c>
    </row>
    <row r="284" spans="2:7">
      <c r="B284" s="16">
        <f t="shared" si="27"/>
        <v>276</v>
      </c>
      <c r="C284" s="17">
        <f t="shared" si="28"/>
        <v>8541666.666666694</v>
      </c>
      <c r="D284" s="17">
        <f t="shared" si="24"/>
        <v>41666.666666666664</v>
      </c>
      <c r="E284" s="17">
        <f t="shared" si="25"/>
        <v>33098.958333333438</v>
      </c>
      <c r="F284" s="17">
        <f t="shared" si="29"/>
        <v>74765.625000000102</v>
      </c>
      <c r="G284" s="17">
        <f t="shared" si="26"/>
        <v>8500000.0000000279</v>
      </c>
    </row>
    <row r="285" spans="2:7">
      <c r="B285" s="16">
        <f t="shared" si="27"/>
        <v>277</v>
      </c>
      <c r="C285" s="17">
        <f t="shared" si="28"/>
        <v>8500000.0000000279</v>
      </c>
      <c r="D285" s="17">
        <f t="shared" si="24"/>
        <v>41666.666666666664</v>
      </c>
      <c r="E285" s="17">
        <f t="shared" si="25"/>
        <v>32937.500000000109</v>
      </c>
      <c r="F285" s="17">
        <f t="shared" si="29"/>
        <v>74604.166666666773</v>
      </c>
      <c r="G285" s="17">
        <f t="shared" si="26"/>
        <v>8458333.3333333619</v>
      </c>
    </row>
    <row r="286" spans="2:7">
      <c r="B286" s="16">
        <f t="shared" si="27"/>
        <v>278</v>
      </c>
      <c r="C286" s="17">
        <f t="shared" si="28"/>
        <v>8458333.3333333619</v>
      </c>
      <c r="D286" s="17">
        <f t="shared" si="24"/>
        <v>41666.666666666664</v>
      </c>
      <c r="E286" s="17">
        <f t="shared" si="25"/>
        <v>32776.041666666781</v>
      </c>
      <c r="F286" s="17">
        <f t="shared" si="29"/>
        <v>74442.708333333445</v>
      </c>
      <c r="G286" s="17">
        <f t="shared" si="26"/>
        <v>8416666.6666666958</v>
      </c>
    </row>
    <row r="287" spans="2:7">
      <c r="B287" s="16">
        <f t="shared" si="27"/>
        <v>279</v>
      </c>
      <c r="C287" s="17">
        <f t="shared" si="28"/>
        <v>8416666.6666666958</v>
      </c>
      <c r="D287" s="17">
        <f t="shared" si="24"/>
        <v>41666.666666666664</v>
      </c>
      <c r="E287" s="17">
        <f t="shared" si="25"/>
        <v>32614.583333333445</v>
      </c>
      <c r="F287" s="17">
        <f t="shared" si="29"/>
        <v>74281.250000000116</v>
      </c>
      <c r="G287" s="17">
        <f t="shared" si="26"/>
        <v>8375000.0000000289</v>
      </c>
    </row>
    <row r="288" spans="2:7">
      <c r="B288" s="16">
        <f t="shared" si="27"/>
        <v>280</v>
      </c>
      <c r="C288" s="17">
        <f t="shared" si="28"/>
        <v>8375000.0000000289</v>
      </c>
      <c r="D288" s="17">
        <f t="shared" si="24"/>
        <v>41666.666666666664</v>
      </c>
      <c r="E288" s="17">
        <f t="shared" si="25"/>
        <v>32453.125000000113</v>
      </c>
      <c r="F288" s="17">
        <f t="shared" si="29"/>
        <v>74119.791666666773</v>
      </c>
      <c r="G288" s="17">
        <f t="shared" si="26"/>
        <v>8333333.3333333619</v>
      </c>
    </row>
    <row r="289" spans="2:7">
      <c r="B289" s="16">
        <f t="shared" si="27"/>
        <v>281</v>
      </c>
      <c r="C289" s="17">
        <f t="shared" si="28"/>
        <v>8333333.3333333619</v>
      </c>
      <c r="D289" s="17">
        <f t="shared" si="24"/>
        <v>41666.666666666664</v>
      </c>
      <c r="E289" s="17">
        <f t="shared" si="25"/>
        <v>32291.666666666777</v>
      </c>
      <c r="F289" s="17">
        <f t="shared" si="29"/>
        <v>73958.333333333445</v>
      </c>
      <c r="G289" s="17">
        <f t="shared" si="26"/>
        <v>8291666.6666666949</v>
      </c>
    </row>
    <row r="290" spans="2:7">
      <c r="B290" s="16">
        <f t="shared" si="27"/>
        <v>282</v>
      </c>
      <c r="C290" s="17">
        <f t="shared" si="28"/>
        <v>8291666.6666666949</v>
      </c>
      <c r="D290" s="17">
        <f t="shared" si="24"/>
        <v>41666.666666666664</v>
      </c>
      <c r="E290" s="17">
        <f t="shared" si="25"/>
        <v>32130.208333333445</v>
      </c>
      <c r="F290" s="17">
        <f t="shared" si="29"/>
        <v>73796.875000000116</v>
      </c>
      <c r="G290" s="17">
        <f t="shared" si="26"/>
        <v>8250000.0000000279</v>
      </c>
    </row>
    <row r="291" spans="2:7">
      <c r="B291" s="16">
        <f t="shared" si="27"/>
        <v>283</v>
      </c>
      <c r="C291" s="17">
        <f t="shared" si="28"/>
        <v>8250000.0000000279</v>
      </c>
      <c r="D291" s="17">
        <f t="shared" si="24"/>
        <v>41666.666666666664</v>
      </c>
      <c r="E291" s="17">
        <f t="shared" si="25"/>
        <v>31968.750000000106</v>
      </c>
      <c r="F291" s="17">
        <f t="shared" si="29"/>
        <v>73635.416666666773</v>
      </c>
      <c r="G291" s="17">
        <f t="shared" si="26"/>
        <v>8208333.333333361</v>
      </c>
    </row>
    <row r="292" spans="2:7">
      <c r="B292" s="16">
        <f t="shared" si="27"/>
        <v>284</v>
      </c>
      <c r="C292" s="17">
        <f t="shared" si="28"/>
        <v>8208333.333333361</v>
      </c>
      <c r="D292" s="17">
        <f t="shared" si="24"/>
        <v>41666.666666666664</v>
      </c>
      <c r="E292" s="17">
        <f t="shared" si="25"/>
        <v>31807.291666666773</v>
      </c>
      <c r="F292" s="17">
        <f t="shared" si="29"/>
        <v>73473.95833333343</v>
      </c>
      <c r="G292" s="17">
        <f t="shared" si="26"/>
        <v>8166666.666666694</v>
      </c>
    </row>
    <row r="293" spans="2:7">
      <c r="B293" s="16">
        <f t="shared" si="27"/>
        <v>285</v>
      </c>
      <c r="C293" s="17">
        <f t="shared" si="28"/>
        <v>8166666.666666694</v>
      </c>
      <c r="D293" s="17">
        <f t="shared" si="24"/>
        <v>41666.666666666664</v>
      </c>
      <c r="E293" s="17">
        <f t="shared" si="25"/>
        <v>31645.833333333441</v>
      </c>
      <c r="F293" s="17">
        <f t="shared" si="29"/>
        <v>73312.500000000102</v>
      </c>
      <c r="G293" s="17">
        <f t="shared" si="26"/>
        <v>8125000.000000027</v>
      </c>
    </row>
    <row r="294" spans="2:7">
      <c r="B294" s="16">
        <f t="shared" si="27"/>
        <v>286</v>
      </c>
      <c r="C294" s="17">
        <f t="shared" si="28"/>
        <v>8125000.000000027</v>
      </c>
      <c r="D294" s="17">
        <f t="shared" si="24"/>
        <v>41666.666666666664</v>
      </c>
      <c r="E294" s="17">
        <f t="shared" si="25"/>
        <v>31484.375000000106</v>
      </c>
      <c r="F294" s="17">
        <f t="shared" si="29"/>
        <v>73151.041666666773</v>
      </c>
      <c r="G294" s="17">
        <f t="shared" si="26"/>
        <v>8083333.33333336</v>
      </c>
    </row>
    <row r="295" spans="2:7">
      <c r="B295" s="16">
        <f t="shared" si="27"/>
        <v>287</v>
      </c>
      <c r="C295" s="17">
        <f t="shared" si="28"/>
        <v>8083333.33333336</v>
      </c>
      <c r="D295" s="17">
        <f t="shared" si="24"/>
        <v>41666.666666666664</v>
      </c>
      <c r="E295" s="17">
        <f t="shared" si="25"/>
        <v>31322.91666666677</v>
      </c>
      <c r="F295" s="17">
        <f t="shared" si="29"/>
        <v>72989.58333333343</v>
      </c>
      <c r="G295" s="17">
        <f t="shared" si="26"/>
        <v>8041666.6666666931</v>
      </c>
    </row>
    <row r="296" spans="2:7">
      <c r="B296" s="16">
        <f t="shared" si="27"/>
        <v>288</v>
      </c>
      <c r="C296" s="17">
        <f t="shared" si="28"/>
        <v>8041666.6666666931</v>
      </c>
      <c r="D296" s="17">
        <f t="shared" si="24"/>
        <v>41666.666666666664</v>
      </c>
      <c r="E296" s="17">
        <f t="shared" si="25"/>
        <v>31161.458333333434</v>
      </c>
      <c r="F296" s="17">
        <f t="shared" si="29"/>
        <v>72828.125000000102</v>
      </c>
      <c r="G296" s="17">
        <f t="shared" si="26"/>
        <v>8000000.0000000261</v>
      </c>
    </row>
    <row r="297" spans="2:7">
      <c r="B297" s="16">
        <f t="shared" si="27"/>
        <v>289</v>
      </c>
      <c r="C297" s="17">
        <f t="shared" si="28"/>
        <v>8000000.0000000261</v>
      </c>
      <c r="D297" s="17">
        <f t="shared" si="24"/>
        <v>41666.666666666664</v>
      </c>
      <c r="E297" s="17">
        <f t="shared" si="25"/>
        <v>31000.000000000102</v>
      </c>
      <c r="F297" s="17">
        <f t="shared" si="29"/>
        <v>72666.666666666773</v>
      </c>
      <c r="G297" s="17">
        <f t="shared" si="26"/>
        <v>7958333.3333333591</v>
      </c>
    </row>
    <row r="298" spans="2:7">
      <c r="B298" s="16">
        <f t="shared" si="27"/>
        <v>290</v>
      </c>
      <c r="C298" s="17">
        <f t="shared" si="28"/>
        <v>7958333.3333333591</v>
      </c>
      <c r="D298" s="17">
        <f t="shared" si="24"/>
        <v>41666.666666666664</v>
      </c>
      <c r="E298" s="17">
        <f t="shared" si="25"/>
        <v>30838.54166666677</v>
      </c>
      <c r="F298" s="17">
        <f t="shared" si="29"/>
        <v>72505.20833333343</v>
      </c>
      <c r="G298" s="17">
        <f t="shared" si="26"/>
        <v>7916666.6666666921</v>
      </c>
    </row>
    <row r="299" spans="2:7">
      <c r="B299" s="16">
        <f t="shared" si="27"/>
        <v>291</v>
      </c>
      <c r="C299" s="17">
        <f t="shared" si="28"/>
        <v>7916666.6666666921</v>
      </c>
      <c r="D299" s="17">
        <f t="shared" si="24"/>
        <v>41666.666666666664</v>
      </c>
      <c r="E299" s="17">
        <f t="shared" si="25"/>
        <v>30677.08333333343</v>
      </c>
      <c r="F299" s="17">
        <f t="shared" si="29"/>
        <v>72343.750000000087</v>
      </c>
      <c r="G299" s="17">
        <f t="shared" si="26"/>
        <v>7875000.0000000251</v>
      </c>
    </row>
    <row r="300" spans="2:7">
      <c r="B300" s="16">
        <f t="shared" si="27"/>
        <v>292</v>
      </c>
      <c r="C300" s="17">
        <f t="shared" si="28"/>
        <v>7875000.0000000251</v>
      </c>
      <c r="D300" s="17">
        <f t="shared" si="24"/>
        <v>41666.666666666664</v>
      </c>
      <c r="E300" s="17">
        <f t="shared" si="25"/>
        <v>30515.625000000098</v>
      </c>
      <c r="F300" s="17">
        <f t="shared" si="29"/>
        <v>72182.291666666759</v>
      </c>
      <c r="G300" s="17">
        <f t="shared" si="26"/>
        <v>7833333.3333333582</v>
      </c>
    </row>
    <row r="301" spans="2:7">
      <c r="B301" s="16">
        <f t="shared" si="27"/>
        <v>293</v>
      </c>
      <c r="C301" s="17">
        <f t="shared" si="28"/>
        <v>7833333.3333333582</v>
      </c>
      <c r="D301" s="17">
        <f t="shared" si="24"/>
        <v>41666.666666666664</v>
      </c>
      <c r="E301" s="17">
        <f t="shared" si="25"/>
        <v>30354.166666666762</v>
      </c>
      <c r="F301" s="17">
        <f t="shared" si="29"/>
        <v>72020.83333333343</v>
      </c>
      <c r="G301" s="17">
        <f t="shared" si="26"/>
        <v>7791666.6666666912</v>
      </c>
    </row>
    <row r="302" spans="2:7">
      <c r="B302" s="16">
        <f t="shared" si="27"/>
        <v>294</v>
      </c>
      <c r="C302" s="17">
        <f t="shared" si="28"/>
        <v>7791666.6666666912</v>
      </c>
      <c r="D302" s="17">
        <f t="shared" si="24"/>
        <v>41666.666666666664</v>
      </c>
      <c r="E302" s="17">
        <f t="shared" si="25"/>
        <v>30192.70833333343</v>
      </c>
      <c r="F302" s="17">
        <f t="shared" si="29"/>
        <v>71859.375000000087</v>
      </c>
      <c r="G302" s="17">
        <f t="shared" si="26"/>
        <v>7750000.0000000242</v>
      </c>
    </row>
    <row r="303" spans="2:7">
      <c r="B303" s="16">
        <f t="shared" si="27"/>
        <v>295</v>
      </c>
      <c r="C303" s="17">
        <f t="shared" si="28"/>
        <v>7750000.0000000242</v>
      </c>
      <c r="D303" s="17">
        <f t="shared" si="24"/>
        <v>41666.666666666664</v>
      </c>
      <c r="E303" s="17">
        <f t="shared" si="25"/>
        <v>30031.250000000091</v>
      </c>
      <c r="F303" s="17">
        <f t="shared" si="29"/>
        <v>71697.916666666759</v>
      </c>
      <c r="G303" s="17">
        <f t="shared" si="26"/>
        <v>7708333.3333333572</v>
      </c>
    </row>
    <row r="304" spans="2:7">
      <c r="B304" s="16">
        <f t="shared" si="27"/>
        <v>296</v>
      </c>
      <c r="C304" s="17">
        <f t="shared" si="28"/>
        <v>7708333.3333333572</v>
      </c>
      <c r="D304" s="17">
        <f t="shared" si="24"/>
        <v>41666.666666666664</v>
      </c>
      <c r="E304" s="17">
        <f t="shared" si="25"/>
        <v>29869.791666666759</v>
      </c>
      <c r="F304" s="17">
        <f t="shared" si="29"/>
        <v>71536.45833333343</v>
      </c>
      <c r="G304" s="17">
        <f t="shared" si="26"/>
        <v>7666666.6666666903</v>
      </c>
    </row>
    <row r="305" spans="2:7">
      <c r="B305" s="16">
        <f t="shared" si="27"/>
        <v>297</v>
      </c>
      <c r="C305" s="17">
        <f t="shared" si="28"/>
        <v>7666666.6666666903</v>
      </c>
      <c r="D305" s="17">
        <f t="shared" si="24"/>
        <v>41666.666666666664</v>
      </c>
      <c r="E305" s="17">
        <f t="shared" si="25"/>
        <v>29708.333333333427</v>
      </c>
      <c r="F305" s="17">
        <f t="shared" si="29"/>
        <v>71375.000000000087</v>
      </c>
      <c r="G305" s="17">
        <f t="shared" si="26"/>
        <v>7625000.0000000233</v>
      </c>
    </row>
    <row r="306" spans="2:7">
      <c r="B306" s="16">
        <f t="shared" si="27"/>
        <v>298</v>
      </c>
      <c r="C306" s="17">
        <f t="shared" si="28"/>
        <v>7625000.0000000233</v>
      </c>
      <c r="D306" s="17">
        <f t="shared" si="24"/>
        <v>41666.666666666664</v>
      </c>
      <c r="E306" s="17">
        <f t="shared" si="25"/>
        <v>29546.875000000091</v>
      </c>
      <c r="F306" s="17">
        <f t="shared" si="29"/>
        <v>71213.541666666759</v>
      </c>
      <c r="G306" s="17">
        <f t="shared" si="26"/>
        <v>7583333.3333333563</v>
      </c>
    </row>
    <row r="307" spans="2:7">
      <c r="B307" s="16">
        <f t="shared" si="27"/>
        <v>299</v>
      </c>
      <c r="C307" s="17">
        <f t="shared" si="28"/>
        <v>7583333.3333333563</v>
      </c>
      <c r="D307" s="17">
        <f t="shared" si="24"/>
        <v>41666.666666666664</v>
      </c>
      <c r="E307" s="17">
        <f t="shared" si="25"/>
        <v>29385.416666666755</v>
      </c>
      <c r="F307" s="17">
        <f t="shared" si="29"/>
        <v>71052.083333333416</v>
      </c>
      <c r="G307" s="17">
        <f t="shared" si="26"/>
        <v>7541666.6666666893</v>
      </c>
    </row>
    <row r="308" spans="2:7">
      <c r="B308" s="16">
        <f t="shared" si="27"/>
        <v>300</v>
      </c>
      <c r="C308" s="17">
        <f t="shared" si="28"/>
        <v>7541666.6666666893</v>
      </c>
      <c r="D308" s="17">
        <f t="shared" si="24"/>
        <v>41666.666666666664</v>
      </c>
      <c r="E308" s="17">
        <f t="shared" si="25"/>
        <v>29223.958333333419</v>
      </c>
      <c r="F308" s="17">
        <f t="shared" si="29"/>
        <v>70890.625000000087</v>
      </c>
      <c r="G308" s="17">
        <f t="shared" si="26"/>
        <v>7500000.0000000224</v>
      </c>
    </row>
    <row r="309" spans="2:7">
      <c r="B309" s="16">
        <f t="shared" si="27"/>
        <v>301</v>
      </c>
      <c r="C309" s="17">
        <f t="shared" si="28"/>
        <v>7500000.0000000224</v>
      </c>
      <c r="D309" s="17">
        <f t="shared" si="24"/>
        <v>41666.666666666664</v>
      </c>
      <c r="E309" s="17">
        <f t="shared" si="25"/>
        <v>29062.500000000087</v>
      </c>
      <c r="F309" s="17">
        <f t="shared" si="29"/>
        <v>70729.166666666744</v>
      </c>
      <c r="G309" s="17">
        <f t="shared" si="26"/>
        <v>7458333.3333333554</v>
      </c>
    </row>
    <row r="310" spans="2:7">
      <c r="B310" s="16">
        <f t="shared" si="27"/>
        <v>302</v>
      </c>
      <c r="C310" s="17">
        <f t="shared" si="28"/>
        <v>7458333.3333333554</v>
      </c>
      <c r="D310" s="17">
        <f t="shared" si="24"/>
        <v>41666.666666666664</v>
      </c>
      <c r="E310" s="17">
        <f t="shared" si="25"/>
        <v>28901.041666666755</v>
      </c>
      <c r="F310" s="17">
        <f t="shared" si="29"/>
        <v>70567.708333333416</v>
      </c>
      <c r="G310" s="17">
        <f t="shared" si="26"/>
        <v>7416666.6666666884</v>
      </c>
    </row>
    <row r="311" spans="2:7">
      <c r="B311" s="16">
        <f t="shared" si="27"/>
        <v>303</v>
      </c>
      <c r="C311" s="17">
        <f t="shared" si="28"/>
        <v>7416666.6666666884</v>
      </c>
      <c r="D311" s="17">
        <f t="shared" si="24"/>
        <v>41666.666666666664</v>
      </c>
      <c r="E311" s="17">
        <f t="shared" si="25"/>
        <v>28739.583333333416</v>
      </c>
      <c r="F311" s="17">
        <f t="shared" si="29"/>
        <v>70406.250000000087</v>
      </c>
      <c r="G311" s="17">
        <f t="shared" si="26"/>
        <v>7375000.0000000214</v>
      </c>
    </row>
    <row r="312" spans="2:7">
      <c r="B312" s="16">
        <f t="shared" si="27"/>
        <v>304</v>
      </c>
      <c r="C312" s="17">
        <f t="shared" si="28"/>
        <v>7375000.0000000214</v>
      </c>
      <c r="D312" s="17">
        <f t="shared" si="24"/>
        <v>41666.666666666664</v>
      </c>
      <c r="E312" s="17">
        <f t="shared" si="25"/>
        <v>28578.125000000084</v>
      </c>
      <c r="F312" s="17">
        <f t="shared" si="29"/>
        <v>70244.791666666744</v>
      </c>
      <c r="G312" s="17">
        <f t="shared" si="26"/>
        <v>7333333.3333333544</v>
      </c>
    </row>
    <row r="313" spans="2:7">
      <c r="B313" s="16">
        <f t="shared" si="27"/>
        <v>305</v>
      </c>
      <c r="C313" s="17">
        <f t="shared" si="28"/>
        <v>7333333.3333333544</v>
      </c>
      <c r="D313" s="17">
        <f t="shared" si="24"/>
        <v>41666.666666666664</v>
      </c>
      <c r="E313" s="17">
        <f t="shared" si="25"/>
        <v>28416.666666666748</v>
      </c>
      <c r="F313" s="17">
        <f t="shared" si="29"/>
        <v>70083.333333333416</v>
      </c>
      <c r="G313" s="17">
        <f t="shared" si="26"/>
        <v>7291666.6666666875</v>
      </c>
    </row>
    <row r="314" spans="2:7">
      <c r="B314" s="16">
        <f t="shared" si="27"/>
        <v>306</v>
      </c>
      <c r="C314" s="17">
        <f t="shared" si="28"/>
        <v>7291666.6666666875</v>
      </c>
      <c r="D314" s="17">
        <f t="shared" si="24"/>
        <v>41666.666666666664</v>
      </c>
      <c r="E314" s="17">
        <f t="shared" si="25"/>
        <v>28255.208333333416</v>
      </c>
      <c r="F314" s="17">
        <f t="shared" si="29"/>
        <v>69921.875000000087</v>
      </c>
      <c r="G314" s="17">
        <f t="shared" si="26"/>
        <v>7250000.0000000205</v>
      </c>
    </row>
    <row r="315" spans="2:7">
      <c r="B315" s="16">
        <f t="shared" si="27"/>
        <v>307</v>
      </c>
      <c r="C315" s="17">
        <f t="shared" si="28"/>
        <v>7250000.0000000205</v>
      </c>
      <c r="D315" s="17">
        <f t="shared" si="24"/>
        <v>41666.666666666664</v>
      </c>
      <c r="E315" s="17">
        <f t="shared" si="25"/>
        <v>28093.750000000076</v>
      </c>
      <c r="F315" s="17">
        <f t="shared" si="29"/>
        <v>69760.416666666744</v>
      </c>
      <c r="G315" s="17">
        <f t="shared" si="26"/>
        <v>7208333.3333333535</v>
      </c>
    </row>
    <row r="316" spans="2:7">
      <c r="B316" s="16">
        <f t="shared" si="27"/>
        <v>308</v>
      </c>
      <c r="C316" s="17">
        <f t="shared" si="28"/>
        <v>7208333.3333333535</v>
      </c>
      <c r="D316" s="17">
        <f t="shared" si="24"/>
        <v>41666.666666666664</v>
      </c>
      <c r="E316" s="17">
        <f t="shared" si="25"/>
        <v>27932.291666666744</v>
      </c>
      <c r="F316" s="17">
        <f t="shared" si="29"/>
        <v>69598.958333333401</v>
      </c>
      <c r="G316" s="17">
        <f t="shared" si="26"/>
        <v>7166666.6666666865</v>
      </c>
    </row>
    <row r="317" spans="2:7">
      <c r="B317" s="16">
        <f t="shared" si="27"/>
        <v>309</v>
      </c>
      <c r="C317" s="17">
        <f t="shared" si="28"/>
        <v>7166666.6666666865</v>
      </c>
      <c r="D317" s="17">
        <f t="shared" si="24"/>
        <v>41666.666666666664</v>
      </c>
      <c r="E317" s="17">
        <f t="shared" si="25"/>
        <v>27770.833333333412</v>
      </c>
      <c r="F317" s="17">
        <f t="shared" si="29"/>
        <v>69437.500000000073</v>
      </c>
      <c r="G317" s="17">
        <f t="shared" si="26"/>
        <v>7125000.0000000196</v>
      </c>
    </row>
    <row r="318" spans="2:7">
      <c r="B318" s="16">
        <f t="shared" si="27"/>
        <v>310</v>
      </c>
      <c r="C318" s="17">
        <f t="shared" si="28"/>
        <v>7125000.0000000196</v>
      </c>
      <c r="D318" s="17">
        <f t="shared" si="24"/>
        <v>41666.666666666664</v>
      </c>
      <c r="E318" s="17">
        <f t="shared" si="25"/>
        <v>27609.375000000076</v>
      </c>
      <c r="F318" s="17">
        <f t="shared" si="29"/>
        <v>69276.041666666744</v>
      </c>
      <c r="G318" s="17">
        <f t="shared" si="26"/>
        <v>7083333.3333333526</v>
      </c>
    </row>
    <row r="319" spans="2:7">
      <c r="B319" s="16">
        <f t="shared" si="27"/>
        <v>311</v>
      </c>
      <c r="C319" s="17">
        <f t="shared" si="28"/>
        <v>7083333.3333333526</v>
      </c>
      <c r="D319" s="17">
        <f t="shared" si="24"/>
        <v>41666.666666666664</v>
      </c>
      <c r="E319" s="17">
        <f t="shared" si="25"/>
        <v>27447.916666666741</v>
      </c>
      <c r="F319" s="17">
        <f t="shared" si="29"/>
        <v>69114.583333333401</v>
      </c>
      <c r="G319" s="17">
        <f t="shared" si="26"/>
        <v>7041666.6666666856</v>
      </c>
    </row>
    <row r="320" spans="2:7">
      <c r="B320" s="16">
        <f t="shared" si="27"/>
        <v>312</v>
      </c>
      <c r="C320" s="17">
        <f t="shared" si="28"/>
        <v>7041666.6666666856</v>
      </c>
      <c r="D320" s="17">
        <f t="shared" si="24"/>
        <v>41666.666666666664</v>
      </c>
      <c r="E320" s="17">
        <f t="shared" si="25"/>
        <v>27286.458333333405</v>
      </c>
      <c r="F320" s="17">
        <f t="shared" si="29"/>
        <v>68953.125000000073</v>
      </c>
      <c r="G320" s="17">
        <f t="shared" si="26"/>
        <v>7000000.0000000186</v>
      </c>
    </row>
    <row r="321" spans="2:7">
      <c r="B321" s="16">
        <f t="shared" si="27"/>
        <v>313</v>
      </c>
      <c r="C321" s="17">
        <f t="shared" si="28"/>
        <v>7000000.0000000186</v>
      </c>
      <c r="D321" s="17">
        <f t="shared" si="24"/>
        <v>41666.666666666664</v>
      </c>
      <c r="E321" s="17">
        <f t="shared" si="25"/>
        <v>27125.000000000073</v>
      </c>
      <c r="F321" s="17">
        <f t="shared" si="29"/>
        <v>68791.666666666744</v>
      </c>
      <c r="G321" s="17">
        <f t="shared" si="26"/>
        <v>6958333.3333333516</v>
      </c>
    </row>
    <row r="322" spans="2:7">
      <c r="B322" s="16">
        <f t="shared" si="27"/>
        <v>314</v>
      </c>
      <c r="C322" s="17">
        <f t="shared" si="28"/>
        <v>6958333.3333333516</v>
      </c>
      <c r="D322" s="17">
        <f t="shared" si="24"/>
        <v>41666.666666666664</v>
      </c>
      <c r="E322" s="17">
        <f t="shared" si="25"/>
        <v>26963.541666666741</v>
      </c>
      <c r="F322" s="17">
        <f t="shared" si="29"/>
        <v>68630.208333333401</v>
      </c>
      <c r="G322" s="17">
        <f t="shared" si="26"/>
        <v>6916666.6666666847</v>
      </c>
    </row>
    <row r="323" spans="2:7">
      <c r="B323" s="16">
        <f t="shared" si="27"/>
        <v>315</v>
      </c>
      <c r="C323" s="17">
        <f t="shared" si="28"/>
        <v>6916666.6666666847</v>
      </c>
      <c r="D323" s="17">
        <f t="shared" si="24"/>
        <v>41666.666666666664</v>
      </c>
      <c r="E323" s="17">
        <f t="shared" si="25"/>
        <v>26802.083333333401</v>
      </c>
      <c r="F323" s="17">
        <f t="shared" si="29"/>
        <v>68468.750000000058</v>
      </c>
      <c r="G323" s="17">
        <f t="shared" si="26"/>
        <v>6875000.0000000177</v>
      </c>
    </row>
    <row r="324" spans="2:7">
      <c r="B324" s="16">
        <f t="shared" si="27"/>
        <v>316</v>
      </c>
      <c r="C324" s="17">
        <f t="shared" si="28"/>
        <v>6875000.0000000177</v>
      </c>
      <c r="D324" s="17">
        <f t="shared" si="24"/>
        <v>41666.666666666664</v>
      </c>
      <c r="E324" s="17">
        <f t="shared" si="25"/>
        <v>26640.625000000069</v>
      </c>
      <c r="F324" s="17">
        <f t="shared" si="29"/>
        <v>68307.29166666673</v>
      </c>
      <c r="G324" s="17">
        <f t="shared" si="26"/>
        <v>6833333.3333333507</v>
      </c>
    </row>
    <row r="325" spans="2:7">
      <c r="B325" s="16">
        <f t="shared" si="27"/>
        <v>317</v>
      </c>
      <c r="C325" s="17">
        <f t="shared" si="28"/>
        <v>6833333.3333333507</v>
      </c>
      <c r="D325" s="17">
        <f t="shared" si="24"/>
        <v>41666.666666666664</v>
      </c>
      <c r="E325" s="17">
        <f t="shared" si="25"/>
        <v>26479.166666666733</v>
      </c>
      <c r="F325" s="17">
        <f t="shared" si="29"/>
        <v>68145.833333333401</v>
      </c>
      <c r="G325" s="17">
        <f t="shared" si="26"/>
        <v>6791666.6666666837</v>
      </c>
    </row>
    <row r="326" spans="2:7">
      <c r="B326" s="16">
        <f t="shared" si="27"/>
        <v>318</v>
      </c>
      <c r="C326" s="17">
        <f t="shared" si="28"/>
        <v>6791666.6666666837</v>
      </c>
      <c r="D326" s="17">
        <f t="shared" si="24"/>
        <v>41666.666666666664</v>
      </c>
      <c r="E326" s="17">
        <f t="shared" si="25"/>
        <v>26317.708333333401</v>
      </c>
      <c r="F326" s="17">
        <f t="shared" si="29"/>
        <v>67984.375000000058</v>
      </c>
      <c r="G326" s="17">
        <f t="shared" si="26"/>
        <v>6750000.0000000168</v>
      </c>
    </row>
    <row r="327" spans="2:7">
      <c r="B327" s="16">
        <f t="shared" si="27"/>
        <v>319</v>
      </c>
      <c r="C327" s="17">
        <f t="shared" si="28"/>
        <v>6750000.0000000168</v>
      </c>
      <c r="D327" s="17">
        <f t="shared" si="24"/>
        <v>41666.666666666664</v>
      </c>
      <c r="E327" s="17">
        <f t="shared" si="25"/>
        <v>26156.250000000062</v>
      </c>
      <c r="F327" s="17">
        <f t="shared" si="29"/>
        <v>67822.91666666673</v>
      </c>
      <c r="G327" s="17">
        <f t="shared" si="26"/>
        <v>6708333.3333333498</v>
      </c>
    </row>
    <row r="328" spans="2:7">
      <c r="B328" s="16">
        <f t="shared" si="27"/>
        <v>320</v>
      </c>
      <c r="C328" s="17">
        <f t="shared" si="28"/>
        <v>6708333.3333333498</v>
      </c>
      <c r="D328" s="17">
        <f t="shared" si="24"/>
        <v>41666.666666666664</v>
      </c>
      <c r="E328" s="17">
        <f t="shared" si="25"/>
        <v>25994.79166666673</v>
      </c>
      <c r="F328" s="17">
        <f t="shared" si="29"/>
        <v>67661.458333333401</v>
      </c>
      <c r="G328" s="17">
        <f t="shared" si="26"/>
        <v>6666666.6666666828</v>
      </c>
    </row>
    <row r="329" spans="2:7">
      <c r="B329" s="16">
        <f t="shared" si="27"/>
        <v>321</v>
      </c>
      <c r="C329" s="17">
        <f t="shared" si="28"/>
        <v>6666666.6666666828</v>
      </c>
      <c r="D329" s="17">
        <f t="shared" ref="D329:D392" si="30">IF(B329="","",Greiðsla)</f>
        <v>41666.666666666664</v>
      </c>
      <c r="E329" s="17">
        <f t="shared" ref="E329:E392" si="31">IF(B329="","",C329*Vextir/12)</f>
        <v>25833.333333333398</v>
      </c>
      <c r="F329" s="17">
        <f t="shared" si="29"/>
        <v>67500.000000000058</v>
      </c>
      <c r="G329" s="17">
        <f t="shared" ref="G329:G392" si="32">IF(B329="","",C329-D329)</f>
        <v>6625000.0000000158</v>
      </c>
    </row>
    <row r="330" spans="2:7">
      <c r="B330" s="16">
        <f t="shared" ref="B330:B393" si="33">IF(OR(B329="",B329=Fj.afborgana),"",B329+1)</f>
        <v>322</v>
      </c>
      <c r="C330" s="17">
        <f t="shared" ref="C330:C393" si="34">IF(B330="","",G329)</f>
        <v>6625000.0000000158</v>
      </c>
      <c r="D330" s="17">
        <f t="shared" si="30"/>
        <v>41666.666666666664</v>
      </c>
      <c r="E330" s="17">
        <f t="shared" si="31"/>
        <v>25671.875000000062</v>
      </c>
      <c r="F330" s="17">
        <f t="shared" ref="F330:F393" si="35">IF(D330="","",D330+E330)</f>
        <v>67338.54166666673</v>
      </c>
      <c r="G330" s="17">
        <f t="shared" si="32"/>
        <v>6583333.3333333489</v>
      </c>
    </row>
    <row r="331" spans="2:7">
      <c r="B331" s="16">
        <f t="shared" si="33"/>
        <v>323</v>
      </c>
      <c r="C331" s="17">
        <f t="shared" si="34"/>
        <v>6583333.3333333489</v>
      </c>
      <c r="D331" s="17">
        <f t="shared" si="30"/>
        <v>41666.666666666664</v>
      </c>
      <c r="E331" s="17">
        <f t="shared" si="31"/>
        <v>25510.416666666726</v>
      </c>
      <c r="F331" s="17">
        <f t="shared" si="35"/>
        <v>67177.083333333387</v>
      </c>
      <c r="G331" s="17">
        <f t="shared" si="32"/>
        <v>6541666.6666666819</v>
      </c>
    </row>
    <row r="332" spans="2:7">
      <c r="B332" s="16">
        <f t="shared" si="33"/>
        <v>324</v>
      </c>
      <c r="C332" s="17">
        <f t="shared" si="34"/>
        <v>6541666.6666666819</v>
      </c>
      <c r="D332" s="17">
        <f t="shared" si="30"/>
        <v>41666.666666666664</v>
      </c>
      <c r="E332" s="17">
        <f t="shared" si="31"/>
        <v>25348.95833333339</v>
      </c>
      <c r="F332" s="17">
        <f t="shared" si="35"/>
        <v>67015.625000000058</v>
      </c>
      <c r="G332" s="17">
        <f t="shared" si="32"/>
        <v>6500000.0000000149</v>
      </c>
    </row>
    <row r="333" spans="2:7">
      <c r="B333" s="16">
        <f t="shared" si="33"/>
        <v>325</v>
      </c>
      <c r="C333" s="17">
        <f t="shared" si="34"/>
        <v>6500000.0000000149</v>
      </c>
      <c r="D333" s="17">
        <f t="shared" si="30"/>
        <v>41666.666666666664</v>
      </c>
      <c r="E333" s="17">
        <f t="shared" si="31"/>
        <v>25187.500000000058</v>
      </c>
      <c r="F333" s="17">
        <f t="shared" si="35"/>
        <v>66854.166666666715</v>
      </c>
      <c r="G333" s="17">
        <f t="shared" si="32"/>
        <v>6458333.3333333479</v>
      </c>
    </row>
    <row r="334" spans="2:7">
      <c r="B334" s="16">
        <f t="shared" si="33"/>
        <v>326</v>
      </c>
      <c r="C334" s="17">
        <f t="shared" si="34"/>
        <v>6458333.3333333479</v>
      </c>
      <c r="D334" s="17">
        <f t="shared" si="30"/>
        <v>41666.666666666664</v>
      </c>
      <c r="E334" s="17">
        <f t="shared" si="31"/>
        <v>25026.041666666726</v>
      </c>
      <c r="F334" s="17">
        <f t="shared" si="35"/>
        <v>66692.708333333387</v>
      </c>
      <c r="G334" s="17">
        <f t="shared" si="32"/>
        <v>6416666.6666666809</v>
      </c>
    </row>
    <row r="335" spans="2:7">
      <c r="B335" s="16">
        <f t="shared" si="33"/>
        <v>327</v>
      </c>
      <c r="C335" s="17">
        <f t="shared" si="34"/>
        <v>6416666.6666666809</v>
      </c>
      <c r="D335" s="17">
        <f t="shared" si="30"/>
        <v>41666.666666666664</v>
      </c>
      <c r="E335" s="17">
        <f t="shared" si="31"/>
        <v>24864.583333333387</v>
      </c>
      <c r="F335" s="17">
        <f t="shared" si="35"/>
        <v>66531.250000000058</v>
      </c>
      <c r="G335" s="17">
        <f t="shared" si="32"/>
        <v>6375000.000000014</v>
      </c>
    </row>
    <row r="336" spans="2:7">
      <c r="B336" s="16">
        <f t="shared" si="33"/>
        <v>328</v>
      </c>
      <c r="C336" s="17">
        <f t="shared" si="34"/>
        <v>6375000.000000014</v>
      </c>
      <c r="D336" s="17">
        <f t="shared" si="30"/>
        <v>41666.666666666664</v>
      </c>
      <c r="E336" s="17">
        <f t="shared" si="31"/>
        <v>24703.125000000055</v>
      </c>
      <c r="F336" s="17">
        <f t="shared" si="35"/>
        <v>66369.791666666715</v>
      </c>
      <c r="G336" s="17">
        <f t="shared" si="32"/>
        <v>6333333.333333347</v>
      </c>
    </row>
    <row r="337" spans="2:7">
      <c r="B337" s="16">
        <f t="shared" si="33"/>
        <v>329</v>
      </c>
      <c r="C337" s="17">
        <f t="shared" si="34"/>
        <v>6333333.333333347</v>
      </c>
      <c r="D337" s="17">
        <f t="shared" si="30"/>
        <v>41666.666666666664</v>
      </c>
      <c r="E337" s="17">
        <f t="shared" si="31"/>
        <v>24541.666666666719</v>
      </c>
      <c r="F337" s="17">
        <f t="shared" si="35"/>
        <v>66208.333333333387</v>
      </c>
      <c r="G337" s="17">
        <f t="shared" si="32"/>
        <v>6291666.66666668</v>
      </c>
    </row>
    <row r="338" spans="2:7">
      <c r="B338" s="16">
        <f t="shared" si="33"/>
        <v>330</v>
      </c>
      <c r="C338" s="17">
        <f t="shared" si="34"/>
        <v>6291666.66666668</v>
      </c>
      <c r="D338" s="17">
        <f t="shared" si="30"/>
        <v>41666.666666666664</v>
      </c>
      <c r="E338" s="17">
        <f t="shared" si="31"/>
        <v>24380.208333333387</v>
      </c>
      <c r="F338" s="17">
        <f t="shared" si="35"/>
        <v>66046.875000000058</v>
      </c>
      <c r="G338" s="17">
        <f t="shared" si="32"/>
        <v>6250000.000000013</v>
      </c>
    </row>
    <row r="339" spans="2:7">
      <c r="B339" s="16">
        <f t="shared" si="33"/>
        <v>331</v>
      </c>
      <c r="C339" s="17">
        <f t="shared" si="34"/>
        <v>6250000.000000013</v>
      </c>
      <c r="D339" s="17">
        <f t="shared" si="30"/>
        <v>41666.666666666664</v>
      </c>
      <c r="E339" s="17">
        <f t="shared" si="31"/>
        <v>24218.750000000047</v>
      </c>
      <c r="F339" s="17">
        <f t="shared" si="35"/>
        <v>65885.416666666715</v>
      </c>
      <c r="G339" s="17">
        <f t="shared" si="32"/>
        <v>6208333.3333333461</v>
      </c>
    </row>
    <row r="340" spans="2:7">
      <c r="B340" s="16">
        <f t="shared" si="33"/>
        <v>332</v>
      </c>
      <c r="C340" s="17">
        <f t="shared" si="34"/>
        <v>6208333.3333333461</v>
      </c>
      <c r="D340" s="17">
        <f t="shared" si="30"/>
        <v>41666.666666666664</v>
      </c>
      <c r="E340" s="17">
        <f t="shared" si="31"/>
        <v>24057.291666666715</v>
      </c>
      <c r="F340" s="17">
        <f t="shared" si="35"/>
        <v>65723.958333333372</v>
      </c>
      <c r="G340" s="17">
        <f t="shared" si="32"/>
        <v>6166666.6666666791</v>
      </c>
    </row>
    <row r="341" spans="2:7">
      <c r="B341" s="16">
        <f t="shared" si="33"/>
        <v>333</v>
      </c>
      <c r="C341" s="17">
        <f t="shared" si="34"/>
        <v>6166666.6666666791</v>
      </c>
      <c r="D341" s="17">
        <f t="shared" si="30"/>
        <v>41666.666666666664</v>
      </c>
      <c r="E341" s="17">
        <f t="shared" si="31"/>
        <v>23895.833333333383</v>
      </c>
      <c r="F341" s="17">
        <f t="shared" si="35"/>
        <v>65562.500000000044</v>
      </c>
      <c r="G341" s="17">
        <f t="shared" si="32"/>
        <v>6125000.0000000121</v>
      </c>
    </row>
    <row r="342" spans="2:7">
      <c r="B342" s="16">
        <f t="shared" si="33"/>
        <v>334</v>
      </c>
      <c r="C342" s="17">
        <f t="shared" si="34"/>
        <v>6125000.0000000121</v>
      </c>
      <c r="D342" s="17">
        <f t="shared" si="30"/>
        <v>41666.666666666664</v>
      </c>
      <c r="E342" s="17">
        <f t="shared" si="31"/>
        <v>23734.375000000047</v>
      </c>
      <c r="F342" s="17">
        <f t="shared" si="35"/>
        <v>65401.041666666715</v>
      </c>
      <c r="G342" s="17">
        <f t="shared" si="32"/>
        <v>6083333.3333333451</v>
      </c>
    </row>
    <row r="343" spans="2:7">
      <c r="B343" s="16">
        <f t="shared" si="33"/>
        <v>335</v>
      </c>
      <c r="C343" s="17">
        <f t="shared" si="34"/>
        <v>6083333.3333333451</v>
      </c>
      <c r="D343" s="17">
        <f t="shared" si="30"/>
        <v>41666.666666666664</v>
      </c>
      <c r="E343" s="17">
        <f t="shared" si="31"/>
        <v>23572.916666666712</v>
      </c>
      <c r="F343" s="17">
        <f t="shared" si="35"/>
        <v>65239.583333333372</v>
      </c>
      <c r="G343" s="17">
        <f t="shared" si="32"/>
        <v>6041666.6666666782</v>
      </c>
    </row>
    <row r="344" spans="2:7">
      <c r="B344" s="16">
        <f t="shared" si="33"/>
        <v>336</v>
      </c>
      <c r="C344" s="17">
        <f t="shared" si="34"/>
        <v>6041666.6666666782</v>
      </c>
      <c r="D344" s="17">
        <f t="shared" si="30"/>
        <v>41666.666666666664</v>
      </c>
      <c r="E344" s="17">
        <f t="shared" si="31"/>
        <v>23411.458333333376</v>
      </c>
      <c r="F344" s="17">
        <f t="shared" si="35"/>
        <v>65078.125000000044</v>
      </c>
      <c r="G344" s="17">
        <f t="shared" si="32"/>
        <v>6000000.0000000112</v>
      </c>
    </row>
    <row r="345" spans="2:7">
      <c r="B345" s="16">
        <f t="shared" si="33"/>
        <v>337</v>
      </c>
      <c r="C345" s="17">
        <f t="shared" si="34"/>
        <v>6000000.0000000112</v>
      </c>
      <c r="D345" s="17">
        <f t="shared" si="30"/>
        <v>41666.666666666664</v>
      </c>
      <c r="E345" s="17">
        <f t="shared" si="31"/>
        <v>23250.000000000044</v>
      </c>
      <c r="F345" s="17">
        <f t="shared" si="35"/>
        <v>64916.666666666708</v>
      </c>
      <c r="G345" s="17">
        <f t="shared" si="32"/>
        <v>5958333.3333333442</v>
      </c>
    </row>
    <row r="346" spans="2:7">
      <c r="B346" s="16">
        <f t="shared" si="33"/>
        <v>338</v>
      </c>
      <c r="C346" s="17">
        <f t="shared" si="34"/>
        <v>5958333.3333333442</v>
      </c>
      <c r="D346" s="17">
        <f t="shared" si="30"/>
        <v>41666.666666666664</v>
      </c>
      <c r="E346" s="17">
        <f t="shared" si="31"/>
        <v>23088.541666666712</v>
      </c>
      <c r="F346" s="17">
        <f t="shared" si="35"/>
        <v>64755.208333333372</v>
      </c>
      <c r="G346" s="17">
        <f t="shared" si="32"/>
        <v>5916666.6666666772</v>
      </c>
    </row>
    <row r="347" spans="2:7">
      <c r="B347" s="16">
        <f t="shared" si="33"/>
        <v>339</v>
      </c>
      <c r="C347" s="17">
        <f t="shared" si="34"/>
        <v>5916666.6666666772</v>
      </c>
      <c r="D347" s="17">
        <f t="shared" si="30"/>
        <v>41666.666666666664</v>
      </c>
      <c r="E347" s="17">
        <f t="shared" si="31"/>
        <v>22927.083333333372</v>
      </c>
      <c r="F347" s="17">
        <f t="shared" si="35"/>
        <v>64593.750000000036</v>
      </c>
      <c r="G347" s="17">
        <f t="shared" si="32"/>
        <v>5875000.0000000102</v>
      </c>
    </row>
    <row r="348" spans="2:7">
      <c r="B348" s="16">
        <f t="shared" si="33"/>
        <v>340</v>
      </c>
      <c r="C348" s="17">
        <f t="shared" si="34"/>
        <v>5875000.0000000102</v>
      </c>
      <c r="D348" s="17">
        <f t="shared" si="30"/>
        <v>41666.666666666664</v>
      </c>
      <c r="E348" s="17">
        <f t="shared" si="31"/>
        <v>22765.62500000004</v>
      </c>
      <c r="F348" s="17">
        <f t="shared" si="35"/>
        <v>64432.291666666701</v>
      </c>
      <c r="G348" s="17">
        <f t="shared" si="32"/>
        <v>5833333.3333333433</v>
      </c>
    </row>
    <row r="349" spans="2:7">
      <c r="B349" s="16">
        <f t="shared" si="33"/>
        <v>341</v>
      </c>
      <c r="C349" s="17">
        <f t="shared" si="34"/>
        <v>5833333.3333333433</v>
      </c>
      <c r="D349" s="17">
        <f t="shared" si="30"/>
        <v>41666.666666666664</v>
      </c>
      <c r="E349" s="17">
        <f t="shared" si="31"/>
        <v>22604.166666666704</v>
      </c>
      <c r="F349" s="17">
        <f t="shared" si="35"/>
        <v>64270.833333333372</v>
      </c>
      <c r="G349" s="17">
        <f t="shared" si="32"/>
        <v>5791666.6666666763</v>
      </c>
    </row>
    <row r="350" spans="2:7">
      <c r="B350" s="16">
        <f t="shared" si="33"/>
        <v>342</v>
      </c>
      <c r="C350" s="17">
        <f t="shared" si="34"/>
        <v>5791666.6666666763</v>
      </c>
      <c r="D350" s="17">
        <f t="shared" si="30"/>
        <v>41666.666666666664</v>
      </c>
      <c r="E350" s="17">
        <f t="shared" si="31"/>
        <v>22442.708333333372</v>
      </c>
      <c r="F350" s="17">
        <f t="shared" si="35"/>
        <v>64109.375000000036</v>
      </c>
      <c r="G350" s="17">
        <f t="shared" si="32"/>
        <v>5750000.0000000093</v>
      </c>
    </row>
    <row r="351" spans="2:7">
      <c r="B351" s="16">
        <f t="shared" si="33"/>
        <v>343</v>
      </c>
      <c r="C351" s="17">
        <f t="shared" si="34"/>
        <v>5750000.0000000093</v>
      </c>
      <c r="D351" s="17">
        <f t="shared" si="30"/>
        <v>41666.666666666664</v>
      </c>
      <c r="E351" s="17">
        <f t="shared" si="31"/>
        <v>22281.250000000033</v>
      </c>
      <c r="F351" s="17">
        <f t="shared" si="35"/>
        <v>63947.916666666701</v>
      </c>
      <c r="G351" s="17">
        <f t="shared" si="32"/>
        <v>5708333.3333333423</v>
      </c>
    </row>
    <row r="352" spans="2:7">
      <c r="B352" s="16">
        <f t="shared" si="33"/>
        <v>344</v>
      </c>
      <c r="C352" s="17">
        <f t="shared" si="34"/>
        <v>5708333.3333333423</v>
      </c>
      <c r="D352" s="17">
        <f t="shared" si="30"/>
        <v>41666.666666666664</v>
      </c>
      <c r="E352" s="17">
        <f t="shared" si="31"/>
        <v>22119.791666666701</v>
      </c>
      <c r="F352" s="17">
        <f t="shared" si="35"/>
        <v>63786.458333333365</v>
      </c>
      <c r="G352" s="17">
        <f t="shared" si="32"/>
        <v>5666666.6666666754</v>
      </c>
    </row>
    <row r="353" spans="2:7">
      <c r="B353" s="16">
        <f t="shared" si="33"/>
        <v>345</v>
      </c>
      <c r="C353" s="17">
        <f t="shared" si="34"/>
        <v>5666666.6666666754</v>
      </c>
      <c r="D353" s="17">
        <f t="shared" si="30"/>
        <v>41666.666666666664</v>
      </c>
      <c r="E353" s="17">
        <f t="shared" si="31"/>
        <v>21958.333333333369</v>
      </c>
      <c r="F353" s="17">
        <f t="shared" si="35"/>
        <v>63625.000000000029</v>
      </c>
      <c r="G353" s="17">
        <f t="shared" si="32"/>
        <v>5625000.0000000084</v>
      </c>
    </row>
    <row r="354" spans="2:7">
      <c r="B354" s="16">
        <f t="shared" si="33"/>
        <v>346</v>
      </c>
      <c r="C354" s="17">
        <f t="shared" si="34"/>
        <v>5625000.0000000084</v>
      </c>
      <c r="D354" s="17">
        <f t="shared" si="30"/>
        <v>41666.666666666664</v>
      </c>
      <c r="E354" s="17">
        <f t="shared" si="31"/>
        <v>21796.875000000033</v>
      </c>
      <c r="F354" s="17">
        <f t="shared" si="35"/>
        <v>63463.541666666701</v>
      </c>
      <c r="G354" s="17">
        <f t="shared" si="32"/>
        <v>5583333.3333333414</v>
      </c>
    </row>
    <row r="355" spans="2:7">
      <c r="B355" s="16">
        <f t="shared" si="33"/>
        <v>347</v>
      </c>
      <c r="C355" s="17">
        <f t="shared" si="34"/>
        <v>5583333.3333333414</v>
      </c>
      <c r="D355" s="17">
        <f t="shared" si="30"/>
        <v>41666.666666666664</v>
      </c>
      <c r="E355" s="17">
        <f t="shared" si="31"/>
        <v>21635.416666666697</v>
      </c>
      <c r="F355" s="17">
        <f t="shared" si="35"/>
        <v>63302.083333333358</v>
      </c>
      <c r="G355" s="17">
        <f t="shared" si="32"/>
        <v>5541666.6666666744</v>
      </c>
    </row>
    <row r="356" spans="2:7">
      <c r="B356" s="16">
        <f t="shared" si="33"/>
        <v>348</v>
      </c>
      <c r="C356" s="17">
        <f t="shared" si="34"/>
        <v>5541666.6666666744</v>
      </c>
      <c r="D356" s="17">
        <f t="shared" si="30"/>
        <v>41666.666666666664</v>
      </c>
      <c r="E356" s="17">
        <f t="shared" si="31"/>
        <v>21473.958333333361</v>
      </c>
      <c r="F356" s="17">
        <f t="shared" si="35"/>
        <v>63140.625000000029</v>
      </c>
      <c r="G356" s="17">
        <f t="shared" si="32"/>
        <v>5500000.0000000075</v>
      </c>
    </row>
    <row r="357" spans="2:7">
      <c r="B357" s="16">
        <f t="shared" si="33"/>
        <v>349</v>
      </c>
      <c r="C357" s="17">
        <f t="shared" si="34"/>
        <v>5500000.0000000075</v>
      </c>
      <c r="D357" s="17">
        <f t="shared" si="30"/>
        <v>41666.666666666664</v>
      </c>
      <c r="E357" s="17">
        <f t="shared" si="31"/>
        <v>21312.500000000029</v>
      </c>
      <c r="F357" s="17">
        <f t="shared" si="35"/>
        <v>62979.166666666693</v>
      </c>
      <c r="G357" s="17">
        <f t="shared" si="32"/>
        <v>5458333.3333333405</v>
      </c>
    </row>
    <row r="358" spans="2:7">
      <c r="B358" s="16">
        <f t="shared" si="33"/>
        <v>350</v>
      </c>
      <c r="C358" s="17">
        <f t="shared" si="34"/>
        <v>5458333.3333333405</v>
      </c>
      <c r="D358" s="17">
        <f t="shared" si="30"/>
        <v>41666.666666666664</v>
      </c>
      <c r="E358" s="17">
        <f t="shared" si="31"/>
        <v>21151.041666666693</v>
      </c>
      <c r="F358" s="17">
        <f t="shared" si="35"/>
        <v>62817.708333333358</v>
      </c>
      <c r="G358" s="17">
        <f t="shared" si="32"/>
        <v>5416666.6666666735</v>
      </c>
    </row>
    <row r="359" spans="2:7">
      <c r="B359" s="16">
        <f t="shared" si="33"/>
        <v>351</v>
      </c>
      <c r="C359" s="17">
        <f t="shared" si="34"/>
        <v>5416666.6666666735</v>
      </c>
      <c r="D359" s="17">
        <f t="shared" si="30"/>
        <v>41666.666666666664</v>
      </c>
      <c r="E359" s="17">
        <f t="shared" si="31"/>
        <v>20989.583333333361</v>
      </c>
      <c r="F359" s="17">
        <f t="shared" si="35"/>
        <v>62656.250000000029</v>
      </c>
      <c r="G359" s="17">
        <f t="shared" si="32"/>
        <v>5375000.0000000065</v>
      </c>
    </row>
    <row r="360" spans="2:7">
      <c r="B360" s="16">
        <f t="shared" si="33"/>
        <v>352</v>
      </c>
      <c r="C360" s="17">
        <f t="shared" si="34"/>
        <v>5375000.0000000065</v>
      </c>
      <c r="D360" s="17">
        <f t="shared" si="30"/>
        <v>41666.666666666664</v>
      </c>
      <c r="E360" s="17">
        <f t="shared" si="31"/>
        <v>20828.125000000025</v>
      </c>
      <c r="F360" s="17">
        <f t="shared" si="35"/>
        <v>62494.791666666686</v>
      </c>
      <c r="G360" s="17">
        <f t="shared" si="32"/>
        <v>5333333.3333333395</v>
      </c>
    </row>
    <row r="361" spans="2:7">
      <c r="B361" s="16">
        <f t="shared" si="33"/>
        <v>353</v>
      </c>
      <c r="C361" s="17">
        <f t="shared" si="34"/>
        <v>5333333.3333333395</v>
      </c>
      <c r="D361" s="17">
        <f t="shared" si="30"/>
        <v>41666.666666666664</v>
      </c>
      <c r="E361" s="17">
        <f t="shared" si="31"/>
        <v>20666.66666666669</v>
      </c>
      <c r="F361" s="17">
        <f t="shared" si="35"/>
        <v>62333.333333333358</v>
      </c>
      <c r="G361" s="17">
        <f t="shared" si="32"/>
        <v>5291666.6666666726</v>
      </c>
    </row>
    <row r="362" spans="2:7">
      <c r="B362" s="16">
        <f t="shared" si="33"/>
        <v>354</v>
      </c>
      <c r="C362" s="17">
        <f t="shared" si="34"/>
        <v>5291666.6666666726</v>
      </c>
      <c r="D362" s="17">
        <f t="shared" si="30"/>
        <v>41666.666666666664</v>
      </c>
      <c r="E362" s="17">
        <f t="shared" si="31"/>
        <v>20505.208333333354</v>
      </c>
      <c r="F362" s="17">
        <f t="shared" si="35"/>
        <v>62171.875000000015</v>
      </c>
      <c r="G362" s="17">
        <f t="shared" si="32"/>
        <v>5250000.0000000056</v>
      </c>
    </row>
    <row r="363" spans="2:7">
      <c r="B363" s="16">
        <f t="shared" si="33"/>
        <v>355</v>
      </c>
      <c r="C363" s="17">
        <f t="shared" si="34"/>
        <v>5250000.0000000056</v>
      </c>
      <c r="D363" s="17">
        <f t="shared" si="30"/>
        <v>41666.666666666664</v>
      </c>
      <c r="E363" s="17">
        <f t="shared" si="31"/>
        <v>20343.750000000022</v>
      </c>
      <c r="F363" s="17">
        <f t="shared" si="35"/>
        <v>62010.416666666686</v>
      </c>
      <c r="G363" s="17">
        <f t="shared" si="32"/>
        <v>5208333.3333333386</v>
      </c>
    </row>
    <row r="364" spans="2:7">
      <c r="B364" s="16">
        <f t="shared" si="33"/>
        <v>356</v>
      </c>
      <c r="C364" s="17">
        <f t="shared" si="34"/>
        <v>5208333.3333333386</v>
      </c>
      <c r="D364" s="17">
        <f t="shared" si="30"/>
        <v>41666.666666666664</v>
      </c>
      <c r="E364" s="17">
        <f t="shared" si="31"/>
        <v>20182.291666666686</v>
      </c>
      <c r="F364" s="17">
        <f t="shared" si="35"/>
        <v>61848.95833333335</v>
      </c>
      <c r="G364" s="17">
        <f t="shared" si="32"/>
        <v>5166666.6666666716</v>
      </c>
    </row>
    <row r="365" spans="2:7">
      <c r="B365" s="16">
        <f t="shared" si="33"/>
        <v>357</v>
      </c>
      <c r="C365" s="17">
        <f t="shared" si="34"/>
        <v>5166666.6666666716</v>
      </c>
      <c r="D365" s="17">
        <f t="shared" si="30"/>
        <v>41666.666666666664</v>
      </c>
      <c r="E365" s="17">
        <f t="shared" si="31"/>
        <v>20020.833333333354</v>
      </c>
      <c r="F365" s="17">
        <f t="shared" si="35"/>
        <v>61687.500000000015</v>
      </c>
      <c r="G365" s="17">
        <f t="shared" si="32"/>
        <v>5125000.0000000047</v>
      </c>
    </row>
    <row r="366" spans="2:7">
      <c r="B366" s="16">
        <f t="shared" si="33"/>
        <v>358</v>
      </c>
      <c r="C366" s="17">
        <f t="shared" si="34"/>
        <v>5125000.0000000047</v>
      </c>
      <c r="D366" s="17">
        <f t="shared" si="30"/>
        <v>41666.666666666664</v>
      </c>
      <c r="E366" s="17">
        <f t="shared" si="31"/>
        <v>19859.375000000018</v>
      </c>
      <c r="F366" s="17">
        <f t="shared" si="35"/>
        <v>61526.041666666686</v>
      </c>
      <c r="G366" s="17">
        <f t="shared" si="32"/>
        <v>5083333.3333333377</v>
      </c>
    </row>
    <row r="367" spans="2:7">
      <c r="B367" s="16">
        <f t="shared" si="33"/>
        <v>359</v>
      </c>
      <c r="C367" s="17">
        <f t="shared" si="34"/>
        <v>5083333.3333333377</v>
      </c>
      <c r="D367" s="17">
        <f t="shared" si="30"/>
        <v>41666.666666666664</v>
      </c>
      <c r="E367" s="17">
        <f t="shared" si="31"/>
        <v>19697.916666666682</v>
      </c>
      <c r="F367" s="17">
        <f t="shared" si="35"/>
        <v>61364.583333333343</v>
      </c>
      <c r="G367" s="17">
        <f t="shared" si="32"/>
        <v>5041666.6666666707</v>
      </c>
    </row>
    <row r="368" spans="2:7">
      <c r="B368" s="16">
        <f t="shared" si="33"/>
        <v>360</v>
      </c>
      <c r="C368" s="17">
        <f t="shared" si="34"/>
        <v>5041666.6666666707</v>
      </c>
      <c r="D368" s="17">
        <f t="shared" si="30"/>
        <v>41666.666666666664</v>
      </c>
      <c r="E368" s="17">
        <f t="shared" si="31"/>
        <v>19536.458333333347</v>
      </c>
      <c r="F368" s="17">
        <f t="shared" si="35"/>
        <v>61203.125000000015</v>
      </c>
      <c r="G368" s="17">
        <f t="shared" si="32"/>
        <v>5000000.0000000037</v>
      </c>
    </row>
    <row r="369" spans="2:7">
      <c r="B369" s="16">
        <f t="shared" si="33"/>
        <v>361</v>
      </c>
      <c r="C369" s="17">
        <f t="shared" si="34"/>
        <v>5000000.0000000037</v>
      </c>
      <c r="D369" s="17">
        <f t="shared" si="30"/>
        <v>41666.666666666664</v>
      </c>
      <c r="E369" s="17">
        <f t="shared" si="31"/>
        <v>19375.000000000015</v>
      </c>
      <c r="F369" s="17">
        <f t="shared" si="35"/>
        <v>61041.666666666679</v>
      </c>
      <c r="G369" s="17">
        <f t="shared" si="32"/>
        <v>4958333.3333333367</v>
      </c>
    </row>
    <row r="370" spans="2:7">
      <c r="B370" s="16">
        <f t="shared" si="33"/>
        <v>362</v>
      </c>
      <c r="C370" s="17">
        <f t="shared" si="34"/>
        <v>4958333.3333333367</v>
      </c>
      <c r="D370" s="17">
        <f t="shared" si="30"/>
        <v>41666.666666666664</v>
      </c>
      <c r="E370" s="17">
        <f t="shared" si="31"/>
        <v>19213.541666666679</v>
      </c>
      <c r="F370" s="17">
        <f t="shared" si="35"/>
        <v>60880.208333333343</v>
      </c>
      <c r="G370" s="17">
        <f t="shared" si="32"/>
        <v>4916666.6666666698</v>
      </c>
    </row>
    <row r="371" spans="2:7">
      <c r="B371" s="16">
        <f t="shared" si="33"/>
        <v>363</v>
      </c>
      <c r="C371" s="17">
        <f t="shared" si="34"/>
        <v>4916666.6666666698</v>
      </c>
      <c r="D371" s="17">
        <f t="shared" si="30"/>
        <v>41666.666666666664</v>
      </c>
      <c r="E371" s="17">
        <f t="shared" si="31"/>
        <v>19052.083333333347</v>
      </c>
      <c r="F371" s="17">
        <f t="shared" si="35"/>
        <v>60718.750000000015</v>
      </c>
      <c r="G371" s="17">
        <f t="shared" si="32"/>
        <v>4875000.0000000028</v>
      </c>
    </row>
    <row r="372" spans="2:7">
      <c r="B372" s="16">
        <f t="shared" si="33"/>
        <v>364</v>
      </c>
      <c r="C372" s="17">
        <f t="shared" si="34"/>
        <v>4875000.0000000028</v>
      </c>
      <c r="D372" s="17">
        <f t="shared" si="30"/>
        <v>41666.666666666664</v>
      </c>
      <c r="E372" s="17">
        <f t="shared" si="31"/>
        <v>18890.625000000011</v>
      </c>
      <c r="F372" s="17">
        <f t="shared" si="35"/>
        <v>60557.291666666672</v>
      </c>
      <c r="G372" s="17">
        <f t="shared" si="32"/>
        <v>4833333.3333333358</v>
      </c>
    </row>
    <row r="373" spans="2:7">
      <c r="B373" s="16">
        <f t="shared" si="33"/>
        <v>365</v>
      </c>
      <c r="C373" s="17">
        <f t="shared" si="34"/>
        <v>4833333.3333333358</v>
      </c>
      <c r="D373" s="17">
        <f t="shared" si="30"/>
        <v>41666.666666666664</v>
      </c>
      <c r="E373" s="17">
        <f t="shared" si="31"/>
        <v>18729.166666666675</v>
      </c>
      <c r="F373" s="17">
        <f t="shared" si="35"/>
        <v>60395.833333333343</v>
      </c>
      <c r="G373" s="17">
        <f t="shared" si="32"/>
        <v>4791666.6666666688</v>
      </c>
    </row>
    <row r="374" spans="2:7">
      <c r="B374" s="16">
        <f t="shared" si="33"/>
        <v>366</v>
      </c>
      <c r="C374" s="17">
        <f t="shared" si="34"/>
        <v>4791666.6666666688</v>
      </c>
      <c r="D374" s="17">
        <f t="shared" si="30"/>
        <v>41666.666666666664</v>
      </c>
      <c r="E374" s="17">
        <f t="shared" si="31"/>
        <v>18567.708333333339</v>
      </c>
      <c r="F374" s="17">
        <f t="shared" si="35"/>
        <v>60234.375</v>
      </c>
      <c r="G374" s="17">
        <f t="shared" si="32"/>
        <v>4750000.0000000019</v>
      </c>
    </row>
    <row r="375" spans="2:7">
      <c r="B375" s="16">
        <f t="shared" si="33"/>
        <v>367</v>
      </c>
      <c r="C375" s="17">
        <f t="shared" si="34"/>
        <v>4750000.0000000019</v>
      </c>
      <c r="D375" s="17">
        <f t="shared" si="30"/>
        <v>41666.666666666664</v>
      </c>
      <c r="E375" s="17">
        <f t="shared" si="31"/>
        <v>18406.250000000007</v>
      </c>
      <c r="F375" s="17">
        <f t="shared" si="35"/>
        <v>60072.916666666672</v>
      </c>
      <c r="G375" s="17">
        <f t="shared" si="32"/>
        <v>4708333.3333333349</v>
      </c>
    </row>
    <row r="376" spans="2:7">
      <c r="B376" s="16">
        <f t="shared" si="33"/>
        <v>368</v>
      </c>
      <c r="C376" s="17">
        <f t="shared" si="34"/>
        <v>4708333.3333333349</v>
      </c>
      <c r="D376" s="17">
        <f t="shared" si="30"/>
        <v>41666.666666666664</v>
      </c>
      <c r="E376" s="17">
        <f t="shared" si="31"/>
        <v>18244.791666666672</v>
      </c>
      <c r="F376" s="17">
        <f t="shared" si="35"/>
        <v>59911.458333333336</v>
      </c>
      <c r="G376" s="17">
        <f t="shared" si="32"/>
        <v>4666666.6666666679</v>
      </c>
    </row>
    <row r="377" spans="2:7">
      <c r="B377" s="16">
        <f t="shared" si="33"/>
        <v>369</v>
      </c>
      <c r="C377" s="17">
        <f t="shared" si="34"/>
        <v>4666666.6666666679</v>
      </c>
      <c r="D377" s="17">
        <f t="shared" si="30"/>
        <v>41666.666666666664</v>
      </c>
      <c r="E377" s="17">
        <f t="shared" si="31"/>
        <v>18083.333333333339</v>
      </c>
      <c r="F377" s="17">
        <f t="shared" si="35"/>
        <v>59750</v>
      </c>
      <c r="G377" s="17">
        <f t="shared" si="32"/>
        <v>4625000.0000000009</v>
      </c>
    </row>
    <row r="378" spans="2:7">
      <c r="B378" s="16">
        <f t="shared" si="33"/>
        <v>370</v>
      </c>
      <c r="C378" s="17">
        <f t="shared" si="34"/>
        <v>4625000.0000000009</v>
      </c>
      <c r="D378" s="17">
        <f t="shared" si="30"/>
        <v>41666.666666666664</v>
      </c>
      <c r="E378" s="17">
        <f t="shared" si="31"/>
        <v>17921.875000000004</v>
      </c>
      <c r="F378" s="17">
        <f t="shared" si="35"/>
        <v>59588.541666666672</v>
      </c>
      <c r="G378" s="17">
        <f t="shared" si="32"/>
        <v>4583333.333333334</v>
      </c>
    </row>
    <row r="379" spans="2:7">
      <c r="B379" s="16">
        <f t="shared" si="33"/>
        <v>371</v>
      </c>
      <c r="C379" s="17">
        <f t="shared" si="34"/>
        <v>4583333.333333334</v>
      </c>
      <c r="D379" s="17">
        <f t="shared" si="30"/>
        <v>41666.666666666664</v>
      </c>
      <c r="E379" s="17">
        <f t="shared" si="31"/>
        <v>17760.416666666668</v>
      </c>
      <c r="F379" s="17">
        <f t="shared" si="35"/>
        <v>59427.083333333328</v>
      </c>
      <c r="G379" s="17">
        <f t="shared" si="32"/>
        <v>4541666.666666667</v>
      </c>
    </row>
    <row r="380" spans="2:7">
      <c r="B380" s="16">
        <f t="shared" si="33"/>
        <v>372</v>
      </c>
      <c r="C380" s="17">
        <f t="shared" si="34"/>
        <v>4541666.666666667</v>
      </c>
      <c r="D380" s="17">
        <f t="shared" si="30"/>
        <v>41666.666666666664</v>
      </c>
      <c r="E380" s="17">
        <f t="shared" si="31"/>
        <v>17598.958333333332</v>
      </c>
      <c r="F380" s="17">
        <f t="shared" si="35"/>
        <v>59265.625</v>
      </c>
      <c r="G380" s="17">
        <f t="shared" si="32"/>
        <v>4500000</v>
      </c>
    </row>
    <row r="381" spans="2:7">
      <c r="B381" s="16">
        <f t="shared" si="33"/>
        <v>373</v>
      </c>
      <c r="C381" s="17">
        <f t="shared" si="34"/>
        <v>4500000</v>
      </c>
      <c r="D381" s="17">
        <f t="shared" si="30"/>
        <v>41666.666666666664</v>
      </c>
      <c r="E381" s="17">
        <f t="shared" si="31"/>
        <v>17437.5</v>
      </c>
      <c r="F381" s="17">
        <f t="shared" si="35"/>
        <v>59104.166666666664</v>
      </c>
      <c r="G381" s="17">
        <f t="shared" si="32"/>
        <v>4458333.333333333</v>
      </c>
    </row>
    <row r="382" spans="2:7">
      <c r="B382" s="16">
        <f t="shared" si="33"/>
        <v>374</v>
      </c>
      <c r="C382" s="17">
        <f t="shared" si="34"/>
        <v>4458333.333333333</v>
      </c>
      <c r="D382" s="17">
        <f t="shared" si="30"/>
        <v>41666.666666666664</v>
      </c>
      <c r="E382" s="17">
        <f t="shared" si="31"/>
        <v>17276.041666666664</v>
      </c>
      <c r="F382" s="17">
        <f t="shared" si="35"/>
        <v>58942.708333333328</v>
      </c>
      <c r="G382" s="17">
        <f t="shared" si="32"/>
        <v>4416666.666666666</v>
      </c>
    </row>
    <row r="383" spans="2:7">
      <c r="B383" s="16">
        <f t="shared" si="33"/>
        <v>375</v>
      </c>
      <c r="C383" s="17">
        <f t="shared" si="34"/>
        <v>4416666.666666666</v>
      </c>
      <c r="D383" s="17">
        <f t="shared" si="30"/>
        <v>41666.666666666664</v>
      </c>
      <c r="E383" s="17">
        <f t="shared" si="31"/>
        <v>17114.583333333332</v>
      </c>
      <c r="F383" s="17">
        <f t="shared" si="35"/>
        <v>58781.25</v>
      </c>
      <c r="G383" s="17">
        <f t="shared" si="32"/>
        <v>4374999.9999999991</v>
      </c>
    </row>
    <row r="384" spans="2:7">
      <c r="B384" s="16">
        <f t="shared" si="33"/>
        <v>376</v>
      </c>
      <c r="C384" s="17">
        <f t="shared" si="34"/>
        <v>4374999.9999999991</v>
      </c>
      <c r="D384" s="17">
        <f t="shared" si="30"/>
        <v>41666.666666666664</v>
      </c>
      <c r="E384" s="17">
        <f t="shared" si="31"/>
        <v>16953.124999999996</v>
      </c>
      <c r="F384" s="17">
        <f t="shared" si="35"/>
        <v>58619.791666666657</v>
      </c>
      <c r="G384" s="17">
        <f t="shared" si="32"/>
        <v>4333333.3333333321</v>
      </c>
    </row>
    <row r="385" spans="2:7">
      <c r="B385" s="16">
        <f t="shared" si="33"/>
        <v>377</v>
      </c>
      <c r="C385" s="17">
        <f t="shared" si="34"/>
        <v>4333333.3333333321</v>
      </c>
      <c r="D385" s="17">
        <f t="shared" si="30"/>
        <v>41666.666666666664</v>
      </c>
      <c r="E385" s="17">
        <f t="shared" si="31"/>
        <v>16791.666666666661</v>
      </c>
      <c r="F385" s="17">
        <f t="shared" si="35"/>
        <v>58458.333333333328</v>
      </c>
      <c r="G385" s="17">
        <f t="shared" si="32"/>
        <v>4291666.6666666651</v>
      </c>
    </row>
    <row r="386" spans="2:7">
      <c r="B386" s="16">
        <f t="shared" si="33"/>
        <v>378</v>
      </c>
      <c r="C386" s="17">
        <f t="shared" si="34"/>
        <v>4291666.6666666651</v>
      </c>
      <c r="D386" s="17">
        <f t="shared" si="30"/>
        <v>41666.666666666664</v>
      </c>
      <c r="E386" s="17">
        <f t="shared" si="31"/>
        <v>16630.208333333325</v>
      </c>
      <c r="F386" s="17">
        <f t="shared" si="35"/>
        <v>58296.874999999985</v>
      </c>
      <c r="G386" s="17">
        <f t="shared" si="32"/>
        <v>4249999.9999999981</v>
      </c>
    </row>
    <row r="387" spans="2:7">
      <c r="B387" s="16">
        <f t="shared" si="33"/>
        <v>379</v>
      </c>
      <c r="C387" s="17">
        <f t="shared" si="34"/>
        <v>4249999.9999999981</v>
      </c>
      <c r="D387" s="17">
        <f t="shared" si="30"/>
        <v>41666.666666666664</v>
      </c>
      <c r="E387" s="17">
        <f t="shared" si="31"/>
        <v>16468.749999999993</v>
      </c>
      <c r="F387" s="17">
        <f t="shared" si="35"/>
        <v>58135.416666666657</v>
      </c>
      <c r="G387" s="17">
        <f t="shared" si="32"/>
        <v>4208333.3333333312</v>
      </c>
    </row>
    <row r="388" spans="2:7">
      <c r="B388" s="16">
        <f t="shared" si="33"/>
        <v>380</v>
      </c>
      <c r="C388" s="17">
        <f t="shared" si="34"/>
        <v>4208333.3333333312</v>
      </c>
      <c r="D388" s="17">
        <f t="shared" si="30"/>
        <v>41666.666666666664</v>
      </c>
      <c r="E388" s="17">
        <f t="shared" si="31"/>
        <v>16307.291666666657</v>
      </c>
      <c r="F388" s="17">
        <f t="shared" si="35"/>
        <v>57973.958333333321</v>
      </c>
      <c r="G388" s="17">
        <f t="shared" si="32"/>
        <v>4166666.6666666646</v>
      </c>
    </row>
    <row r="389" spans="2:7">
      <c r="B389" s="16">
        <f t="shared" si="33"/>
        <v>381</v>
      </c>
      <c r="C389" s="17">
        <f t="shared" si="34"/>
        <v>4166666.6666666646</v>
      </c>
      <c r="D389" s="17">
        <f t="shared" si="30"/>
        <v>41666.666666666664</v>
      </c>
      <c r="E389" s="17">
        <f t="shared" si="31"/>
        <v>16145.833333333327</v>
      </c>
      <c r="F389" s="17">
        <f t="shared" si="35"/>
        <v>57812.499999999993</v>
      </c>
      <c r="G389" s="17">
        <f t="shared" si="32"/>
        <v>4124999.9999999981</v>
      </c>
    </row>
    <row r="390" spans="2:7">
      <c r="B390" s="16">
        <f t="shared" si="33"/>
        <v>382</v>
      </c>
      <c r="C390" s="17">
        <f t="shared" si="34"/>
        <v>4124999.9999999981</v>
      </c>
      <c r="D390" s="17">
        <f t="shared" si="30"/>
        <v>41666.666666666664</v>
      </c>
      <c r="E390" s="17">
        <f t="shared" si="31"/>
        <v>15984.374999999993</v>
      </c>
      <c r="F390" s="17">
        <f t="shared" si="35"/>
        <v>57651.041666666657</v>
      </c>
      <c r="G390" s="17">
        <f t="shared" si="32"/>
        <v>4083333.3333333316</v>
      </c>
    </row>
    <row r="391" spans="2:7">
      <c r="B391" s="16">
        <f t="shared" si="33"/>
        <v>383</v>
      </c>
      <c r="C391" s="17">
        <f t="shared" si="34"/>
        <v>4083333.3333333316</v>
      </c>
      <c r="D391" s="17">
        <f t="shared" si="30"/>
        <v>41666.666666666664</v>
      </c>
      <c r="E391" s="17">
        <f t="shared" si="31"/>
        <v>15822.916666666659</v>
      </c>
      <c r="F391" s="17">
        <f t="shared" si="35"/>
        <v>57489.583333333321</v>
      </c>
      <c r="G391" s="17">
        <f t="shared" si="32"/>
        <v>4041666.6666666651</v>
      </c>
    </row>
    <row r="392" spans="2:7">
      <c r="B392" s="16">
        <f t="shared" si="33"/>
        <v>384</v>
      </c>
      <c r="C392" s="17">
        <f t="shared" si="34"/>
        <v>4041666.6666666651</v>
      </c>
      <c r="D392" s="17">
        <f t="shared" si="30"/>
        <v>41666.666666666664</v>
      </c>
      <c r="E392" s="17">
        <f t="shared" si="31"/>
        <v>15661.458333333327</v>
      </c>
      <c r="F392" s="17">
        <f t="shared" si="35"/>
        <v>57328.124999999993</v>
      </c>
      <c r="G392" s="17">
        <f t="shared" si="32"/>
        <v>3999999.9999999986</v>
      </c>
    </row>
    <row r="393" spans="2:7">
      <c r="B393" s="16">
        <f t="shared" si="33"/>
        <v>385</v>
      </c>
      <c r="C393" s="17">
        <f t="shared" si="34"/>
        <v>3999999.9999999986</v>
      </c>
      <c r="D393" s="17">
        <f t="shared" ref="D393:D456" si="36">IF(B393="","",Greiðsla)</f>
        <v>41666.666666666664</v>
      </c>
      <c r="E393" s="17">
        <f t="shared" ref="E393:E456" si="37">IF(B393="","",C393*Vextir/12)</f>
        <v>15499.999999999995</v>
      </c>
      <c r="F393" s="17">
        <f t="shared" si="35"/>
        <v>57166.666666666657</v>
      </c>
      <c r="G393" s="17">
        <f t="shared" ref="G393:G456" si="38">IF(B393="","",C393-D393)</f>
        <v>3958333.3333333321</v>
      </c>
    </row>
    <row r="394" spans="2:7">
      <c r="B394" s="16">
        <f t="shared" ref="B394:B457" si="39">IF(OR(B393="",B393=Fj.afborgana),"",B393+1)</f>
        <v>386</v>
      </c>
      <c r="C394" s="17">
        <f t="shared" ref="C394:C457" si="40">IF(B394="","",G393)</f>
        <v>3958333.3333333321</v>
      </c>
      <c r="D394" s="17">
        <f t="shared" si="36"/>
        <v>41666.666666666664</v>
      </c>
      <c r="E394" s="17">
        <f t="shared" si="37"/>
        <v>15338.541666666662</v>
      </c>
      <c r="F394" s="17">
        <f t="shared" ref="F394:F457" si="41">IF(D394="","",D394+E394)</f>
        <v>57005.208333333328</v>
      </c>
      <c r="G394" s="17">
        <f t="shared" si="38"/>
        <v>3916666.6666666656</v>
      </c>
    </row>
    <row r="395" spans="2:7">
      <c r="B395" s="16">
        <f t="shared" si="39"/>
        <v>387</v>
      </c>
      <c r="C395" s="17">
        <f t="shared" si="40"/>
        <v>3916666.6666666656</v>
      </c>
      <c r="D395" s="17">
        <f t="shared" si="36"/>
        <v>41666.666666666664</v>
      </c>
      <c r="E395" s="17">
        <f t="shared" si="37"/>
        <v>15177.083333333328</v>
      </c>
      <c r="F395" s="17">
        <f t="shared" si="41"/>
        <v>56843.749999999993</v>
      </c>
      <c r="G395" s="17">
        <f t="shared" si="38"/>
        <v>3874999.9999999991</v>
      </c>
    </row>
    <row r="396" spans="2:7">
      <c r="B396" s="16">
        <f t="shared" si="39"/>
        <v>388</v>
      </c>
      <c r="C396" s="17">
        <f t="shared" si="40"/>
        <v>3874999.9999999991</v>
      </c>
      <c r="D396" s="17">
        <f t="shared" si="36"/>
        <v>41666.666666666664</v>
      </c>
      <c r="E396" s="17">
        <f t="shared" si="37"/>
        <v>15015.624999999995</v>
      </c>
      <c r="F396" s="17">
        <f t="shared" si="41"/>
        <v>56682.291666666657</v>
      </c>
      <c r="G396" s="17">
        <f t="shared" si="38"/>
        <v>3833333.3333333326</v>
      </c>
    </row>
    <row r="397" spans="2:7">
      <c r="B397" s="16">
        <f t="shared" si="39"/>
        <v>389</v>
      </c>
      <c r="C397" s="17">
        <f t="shared" si="40"/>
        <v>3833333.3333333326</v>
      </c>
      <c r="D397" s="17">
        <f t="shared" si="36"/>
        <v>41666.666666666664</v>
      </c>
      <c r="E397" s="17">
        <f t="shared" si="37"/>
        <v>14854.166666666664</v>
      </c>
      <c r="F397" s="17">
        <f t="shared" si="41"/>
        <v>56520.833333333328</v>
      </c>
      <c r="G397" s="17">
        <f t="shared" si="38"/>
        <v>3791666.666666666</v>
      </c>
    </row>
    <row r="398" spans="2:7">
      <c r="B398" s="16">
        <f t="shared" si="39"/>
        <v>390</v>
      </c>
      <c r="C398" s="17">
        <f t="shared" si="40"/>
        <v>3791666.666666666</v>
      </c>
      <c r="D398" s="17">
        <f t="shared" si="36"/>
        <v>41666.666666666664</v>
      </c>
      <c r="E398" s="17">
        <f t="shared" si="37"/>
        <v>14692.70833333333</v>
      </c>
      <c r="F398" s="17">
        <f t="shared" si="41"/>
        <v>56359.374999999993</v>
      </c>
      <c r="G398" s="17">
        <f t="shared" si="38"/>
        <v>3749999.9999999995</v>
      </c>
    </row>
    <row r="399" spans="2:7">
      <c r="B399" s="16">
        <f t="shared" si="39"/>
        <v>391</v>
      </c>
      <c r="C399" s="17">
        <f t="shared" si="40"/>
        <v>3749999.9999999995</v>
      </c>
      <c r="D399" s="17">
        <f t="shared" si="36"/>
        <v>41666.666666666664</v>
      </c>
      <c r="E399" s="17">
        <f t="shared" si="37"/>
        <v>14531.249999999998</v>
      </c>
      <c r="F399" s="17">
        <f t="shared" si="41"/>
        <v>56197.916666666664</v>
      </c>
      <c r="G399" s="17">
        <f t="shared" si="38"/>
        <v>3708333.333333333</v>
      </c>
    </row>
    <row r="400" spans="2:7">
      <c r="B400" s="16">
        <f t="shared" si="39"/>
        <v>392</v>
      </c>
      <c r="C400" s="17">
        <f t="shared" si="40"/>
        <v>3708333.333333333</v>
      </c>
      <c r="D400" s="17">
        <f t="shared" si="36"/>
        <v>41666.666666666664</v>
      </c>
      <c r="E400" s="17">
        <f t="shared" si="37"/>
        <v>14369.791666666664</v>
      </c>
      <c r="F400" s="17">
        <f t="shared" si="41"/>
        <v>56036.458333333328</v>
      </c>
      <c r="G400" s="17">
        <f t="shared" si="38"/>
        <v>3666666.6666666665</v>
      </c>
    </row>
    <row r="401" spans="2:7">
      <c r="B401" s="16">
        <f t="shared" si="39"/>
        <v>393</v>
      </c>
      <c r="C401" s="17">
        <f t="shared" si="40"/>
        <v>3666666.6666666665</v>
      </c>
      <c r="D401" s="17">
        <f t="shared" si="36"/>
        <v>41666.666666666664</v>
      </c>
      <c r="E401" s="17">
        <f t="shared" si="37"/>
        <v>14208.333333333334</v>
      </c>
      <c r="F401" s="17">
        <f t="shared" si="41"/>
        <v>55875</v>
      </c>
      <c r="G401" s="17">
        <f t="shared" si="38"/>
        <v>3625000</v>
      </c>
    </row>
    <row r="402" spans="2:7">
      <c r="B402" s="16">
        <f t="shared" si="39"/>
        <v>394</v>
      </c>
      <c r="C402" s="17">
        <f t="shared" si="40"/>
        <v>3625000</v>
      </c>
      <c r="D402" s="17">
        <f t="shared" si="36"/>
        <v>41666.666666666664</v>
      </c>
      <c r="E402" s="17">
        <f t="shared" si="37"/>
        <v>14046.875</v>
      </c>
      <c r="F402" s="17">
        <f t="shared" si="41"/>
        <v>55713.541666666664</v>
      </c>
      <c r="G402" s="17">
        <f t="shared" si="38"/>
        <v>3583333.3333333335</v>
      </c>
    </row>
    <row r="403" spans="2:7">
      <c r="B403" s="16">
        <f t="shared" si="39"/>
        <v>395</v>
      </c>
      <c r="C403" s="17">
        <f t="shared" si="40"/>
        <v>3583333.3333333335</v>
      </c>
      <c r="D403" s="17">
        <f t="shared" si="36"/>
        <v>41666.666666666664</v>
      </c>
      <c r="E403" s="17">
        <f t="shared" si="37"/>
        <v>13885.416666666666</v>
      </c>
      <c r="F403" s="17">
        <f t="shared" si="41"/>
        <v>55552.083333333328</v>
      </c>
      <c r="G403" s="17">
        <f t="shared" si="38"/>
        <v>3541666.666666667</v>
      </c>
    </row>
    <row r="404" spans="2:7">
      <c r="B404" s="16">
        <f t="shared" si="39"/>
        <v>396</v>
      </c>
      <c r="C404" s="17">
        <f t="shared" si="40"/>
        <v>3541666.666666667</v>
      </c>
      <c r="D404" s="17">
        <f t="shared" si="36"/>
        <v>41666.666666666664</v>
      </c>
      <c r="E404" s="17">
        <f t="shared" si="37"/>
        <v>13723.958333333334</v>
      </c>
      <c r="F404" s="17">
        <f t="shared" si="41"/>
        <v>55390.625</v>
      </c>
      <c r="G404" s="17">
        <f t="shared" si="38"/>
        <v>3500000.0000000005</v>
      </c>
    </row>
    <row r="405" spans="2:7">
      <c r="B405" s="16">
        <f t="shared" si="39"/>
        <v>397</v>
      </c>
      <c r="C405" s="17">
        <f t="shared" si="40"/>
        <v>3500000.0000000005</v>
      </c>
      <c r="D405" s="17">
        <f t="shared" si="36"/>
        <v>41666.666666666664</v>
      </c>
      <c r="E405" s="17">
        <f t="shared" si="37"/>
        <v>13562.500000000002</v>
      </c>
      <c r="F405" s="17">
        <f t="shared" si="41"/>
        <v>55229.166666666664</v>
      </c>
      <c r="G405" s="17">
        <f t="shared" si="38"/>
        <v>3458333.333333334</v>
      </c>
    </row>
    <row r="406" spans="2:7">
      <c r="B406" s="16">
        <f t="shared" si="39"/>
        <v>398</v>
      </c>
      <c r="C406" s="17">
        <f t="shared" si="40"/>
        <v>3458333.333333334</v>
      </c>
      <c r="D406" s="17">
        <f t="shared" si="36"/>
        <v>41666.666666666664</v>
      </c>
      <c r="E406" s="17">
        <f t="shared" si="37"/>
        <v>13401.04166666667</v>
      </c>
      <c r="F406" s="17">
        <f t="shared" si="41"/>
        <v>55067.708333333336</v>
      </c>
      <c r="G406" s="17">
        <f t="shared" si="38"/>
        <v>3416666.6666666674</v>
      </c>
    </row>
    <row r="407" spans="2:7">
      <c r="B407" s="16">
        <f t="shared" si="39"/>
        <v>399</v>
      </c>
      <c r="C407" s="17">
        <f t="shared" si="40"/>
        <v>3416666.6666666674</v>
      </c>
      <c r="D407" s="17">
        <f t="shared" si="36"/>
        <v>41666.666666666664</v>
      </c>
      <c r="E407" s="17">
        <f t="shared" si="37"/>
        <v>13239.583333333336</v>
      </c>
      <c r="F407" s="17">
        <f t="shared" si="41"/>
        <v>54906.25</v>
      </c>
      <c r="G407" s="17">
        <f t="shared" si="38"/>
        <v>3375000.0000000009</v>
      </c>
    </row>
    <row r="408" spans="2:7">
      <c r="B408" s="16">
        <f t="shared" si="39"/>
        <v>400</v>
      </c>
      <c r="C408" s="17">
        <f t="shared" si="40"/>
        <v>3375000.0000000009</v>
      </c>
      <c r="D408" s="17">
        <f t="shared" si="36"/>
        <v>41666.666666666664</v>
      </c>
      <c r="E408" s="17">
        <f t="shared" si="37"/>
        <v>13078.125000000002</v>
      </c>
      <c r="F408" s="17">
        <f t="shared" si="41"/>
        <v>54744.791666666664</v>
      </c>
      <c r="G408" s="17">
        <f t="shared" si="38"/>
        <v>3333333.3333333344</v>
      </c>
    </row>
    <row r="409" spans="2:7">
      <c r="B409" s="16">
        <f t="shared" si="39"/>
        <v>401</v>
      </c>
      <c r="C409" s="17">
        <f t="shared" si="40"/>
        <v>3333333.3333333344</v>
      </c>
      <c r="D409" s="17">
        <f t="shared" si="36"/>
        <v>41666.666666666664</v>
      </c>
      <c r="E409" s="17">
        <f t="shared" si="37"/>
        <v>12916.666666666672</v>
      </c>
      <c r="F409" s="17">
        <f t="shared" si="41"/>
        <v>54583.333333333336</v>
      </c>
      <c r="G409" s="17">
        <f t="shared" si="38"/>
        <v>3291666.6666666679</v>
      </c>
    </row>
    <row r="410" spans="2:7">
      <c r="B410" s="16">
        <f t="shared" si="39"/>
        <v>402</v>
      </c>
      <c r="C410" s="17">
        <f t="shared" si="40"/>
        <v>3291666.6666666679</v>
      </c>
      <c r="D410" s="17">
        <f t="shared" si="36"/>
        <v>41666.666666666664</v>
      </c>
      <c r="E410" s="17">
        <f t="shared" si="37"/>
        <v>12755.208333333338</v>
      </c>
      <c r="F410" s="17">
        <f t="shared" si="41"/>
        <v>54421.875</v>
      </c>
      <c r="G410" s="17">
        <f t="shared" si="38"/>
        <v>3250000.0000000014</v>
      </c>
    </row>
    <row r="411" spans="2:7">
      <c r="B411" s="16">
        <f t="shared" si="39"/>
        <v>403</v>
      </c>
      <c r="C411" s="17">
        <f t="shared" si="40"/>
        <v>3250000.0000000014</v>
      </c>
      <c r="D411" s="17">
        <f t="shared" si="36"/>
        <v>41666.666666666664</v>
      </c>
      <c r="E411" s="17">
        <f t="shared" si="37"/>
        <v>12593.750000000005</v>
      </c>
      <c r="F411" s="17">
        <f t="shared" si="41"/>
        <v>54260.416666666672</v>
      </c>
      <c r="G411" s="17">
        <f t="shared" si="38"/>
        <v>3208333.3333333349</v>
      </c>
    </row>
    <row r="412" spans="2:7">
      <c r="B412" s="16">
        <f t="shared" si="39"/>
        <v>404</v>
      </c>
      <c r="C412" s="17">
        <f t="shared" si="40"/>
        <v>3208333.3333333349</v>
      </c>
      <c r="D412" s="17">
        <f t="shared" si="36"/>
        <v>41666.666666666664</v>
      </c>
      <c r="E412" s="17">
        <f t="shared" si="37"/>
        <v>12432.291666666672</v>
      </c>
      <c r="F412" s="17">
        <f t="shared" si="41"/>
        <v>54098.958333333336</v>
      </c>
      <c r="G412" s="17">
        <f t="shared" si="38"/>
        <v>3166666.6666666684</v>
      </c>
    </row>
    <row r="413" spans="2:7">
      <c r="B413" s="16">
        <f t="shared" si="39"/>
        <v>405</v>
      </c>
      <c r="C413" s="17">
        <f t="shared" si="40"/>
        <v>3166666.6666666684</v>
      </c>
      <c r="D413" s="17">
        <f t="shared" si="36"/>
        <v>41666.666666666664</v>
      </c>
      <c r="E413" s="17">
        <f t="shared" si="37"/>
        <v>12270.833333333341</v>
      </c>
      <c r="F413" s="17">
        <f t="shared" si="41"/>
        <v>53937.500000000007</v>
      </c>
      <c r="G413" s="17">
        <f t="shared" si="38"/>
        <v>3125000.0000000019</v>
      </c>
    </row>
    <row r="414" spans="2:7">
      <c r="B414" s="16">
        <f t="shared" si="39"/>
        <v>406</v>
      </c>
      <c r="C414" s="17">
        <f t="shared" si="40"/>
        <v>3125000.0000000019</v>
      </c>
      <c r="D414" s="17">
        <f t="shared" si="36"/>
        <v>41666.666666666664</v>
      </c>
      <c r="E414" s="17">
        <f t="shared" si="37"/>
        <v>12109.375000000007</v>
      </c>
      <c r="F414" s="17">
        <f t="shared" si="41"/>
        <v>53776.041666666672</v>
      </c>
      <c r="G414" s="17">
        <f t="shared" si="38"/>
        <v>3083333.3333333354</v>
      </c>
    </row>
    <row r="415" spans="2:7">
      <c r="B415" s="16">
        <f t="shared" si="39"/>
        <v>407</v>
      </c>
      <c r="C415" s="17">
        <f t="shared" si="40"/>
        <v>3083333.3333333354</v>
      </c>
      <c r="D415" s="17">
        <f t="shared" si="36"/>
        <v>41666.666666666664</v>
      </c>
      <c r="E415" s="17">
        <f t="shared" si="37"/>
        <v>11947.916666666673</v>
      </c>
      <c r="F415" s="17">
        <f t="shared" si="41"/>
        <v>53614.583333333336</v>
      </c>
      <c r="G415" s="17">
        <f t="shared" si="38"/>
        <v>3041666.6666666688</v>
      </c>
    </row>
    <row r="416" spans="2:7">
      <c r="B416" s="16">
        <f t="shared" si="39"/>
        <v>408</v>
      </c>
      <c r="C416" s="17">
        <f t="shared" si="40"/>
        <v>3041666.6666666688</v>
      </c>
      <c r="D416" s="17">
        <f t="shared" si="36"/>
        <v>41666.666666666664</v>
      </c>
      <c r="E416" s="17">
        <f t="shared" si="37"/>
        <v>11786.458333333341</v>
      </c>
      <c r="F416" s="17">
        <f t="shared" si="41"/>
        <v>53453.125000000007</v>
      </c>
      <c r="G416" s="17">
        <f t="shared" si="38"/>
        <v>3000000.0000000023</v>
      </c>
    </row>
    <row r="417" spans="2:7">
      <c r="B417" s="16">
        <f t="shared" si="39"/>
        <v>409</v>
      </c>
      <c r="C417" s="17">
        <f t="shared" si="40"/>
        <v>3000000.0000000023</v>
      </c>
      <c r="D417" s="17">
        <f t="shared" si="36"/>
        <v>41666.666666666664</v>
      </c>
      <c r="E417" s="17">
        <f t="shared" si="37"/>
        <v>11625.000000000009</v>
      </c>
      <c r="F417" s="17">
        <f t="shared" si="41"/>
        <v>53291.666666666672</v>
      </c>
      <c r="G417" s="17">
        <f t="shared" si="38"/>
        <v>2958333.3333333358</v>
      </c>
    </row>
    <row r="418" spans="2:7">
      <c r="B418" s="16">
        <f t="shared" si="39"/>
        <v>410</v>
      </c>
      <c r="C418" s="17">
        <f t="shared" si="40"/>
        <v>2958333.3333333358</v>
      </c>
      <c r="D418" s="17">
        <f t="shared" si="36"/>
        <v>41666.666666666664</v>
      </c>
      <c r="E418" s="17">
        <f t="shared" si="37"/>
        <v>11463.541666666677</v>
      </c>
      <c r="F418" s="17">
        <f t="shared" si="41"/>
        <v>53130.208333333343</v>
      </c>
      <c r="G418" s="17">
        <f t="shared" si="38"/>
        <v>2916666.6666666693</v>
      </c>
    </row>
    <row r="419" spans="2:7">
      <c r="B419" s="16">
        <f t="shared" si="39"/>
        <v>411</v>
      </c>
      <c r="C419" s="17">
        <f t="shared" si="40"/>
        <v>2916666.6666666693</v>
      </c>
      <c r="D419" s="17">
        <f t="shared" si="36"/>
        <v>41666.666666666664</v>
      </c>
      <c r="E419" s="17">
        <f t="shared" si="37"/>
        <v>11302.083333333343</v>
      </c>
      <c r="F419" s="17">
        <f t="shared" si="41"/>
        <v>52968.750000000007</v>
      </c>
      <c r="G419" s="17">
        <f t="shared" si="38"/>
        <v>2875000.0000000028</v>
      </c>
    </row>
    <row r="420" spans="2:7">
      <c r="B420" s="16">
        <f t="shared" si="39"/>
        <v>412</v>
      </c>
      <c r="C420" s="17">
        <f t="shared" si="40"/>
        <v>2875000.0000000028</v>
      </c>
      <c r="D420" s="17">
        <f t="shared" si="36"/>
        <v>41666.666666666664</v>
      </c>
      <c r="E420" s="17">
        <f t="shared" si="37"/>
        <v>11140.625000000009</v>
      </c>
      <c r="F420" s="17">
        <f t="shared" si="41"/>
        <v>52807.291666666672</v>
      </c>
      <c r="G420" s="17">
        <f t="shared" si="38"/>
        <v>2833333.3333333363</v>
      </c>
    </row>
    <row r="421" spans="2:7">
      <c r="B421" s="16">
        <f t="shared" si="39"/>
        <v>413</v>
      </c>
      <c r="C421" s="17">
        <f t="shared" si="40"/>
        <v>2833333.3333333363</v>
      </c>
      <c r="D421" s="17">
        <f t="shared" si="36"/>
        <v>41666.666666666664</v>
      </c>
      <c r="E421" s="17">
        <f t="shared" si="37"/>
        <v>10979.166666666679</v>
      </c>
      <c r="F421" s="17">
        <f t="shared" si="41"/>
        <v>52645.833333333343</v>
      </c>
      <c r="G421" s="17">
        <f t="shared" si="38"/>
        <v>2791666.6666666698</v>
      </c>
    </row>
    <row r="422" spans="2:7">
      <c r="B422" s="16">
        <f t="shared" si="39"/>
        <v>414</v>
      </c>
      <c r="C422" s="17">
        <f t="shared" si="40"/>
        <v>2791666.6666666698</v>
      </c>
      <c r="D422" s="17">
        <f t="shared" si="36"/>
        <v>41666.666666666664</v>
      </c>
      <c r="E422" s="17">
        <f t="shared" si="37"/>
        <v>10817.708333333345</v>
      </c>
      <c r="F422" s="17">
        <f t="shared" si="41"/>
        <v>52484.375000000007</v>
      </c>
      <c r="G422" s="17">
        <f t="shared" si="38"/>
        <v>2750000.0000000033</v>
      </c>
    </row>
    <row r="423" spans="2:7">
      <c r="B423" s="16">
        <f t="shared" si="39"/>
        <v>415</v>
      </c>
      <c r="C423" s="17">
        <f t="shared" si="40"/>
        <v>2750000.0000000033</v>
      </c>
      <c r="D423" s="17">
        <f t="shared" si="36"/>
        <v>41666.666666666664</v>
      </c>
      <c r="E423" s="17">
        <f t="shared" si="37"/>
        <v>10656.250000000013</v>
      </c>
      <c r="F423" s="17">
        <f t="shared" si="41"/>
        <v>52322.916666666679</v>
      </c>
      <c r="G423" s="17">
        <f t="shared" si="38"/>
        <v>2708333.3333333367</v>
      </c>
    </row>
    <row r="424" spans="2:7">
      <c r="B424" s="16">
        <f t="shared" si="39"/>
        <v>416</v>
      </c>
      <c r="C424" s="17">
        <f t="shared" si="40"/>
        <v>2708333.3333333367</v>
      </c>
      <c r="D424" s="17">
        <f t="shared" si="36"/>
        <v>41666.666666666664</v>
      </c>
      <c r="E424" s="17">
        <f t="shared" si="37"/>
        <v>10494.791666666681</v>
      </c>
      <c r="F424" s="17">
        <f t="shared" si="41"/>
        <v>52161.458333333343</v>
      </c>
      <c r="G424" s="17">
        <f t="shared" si="38"/>
        <v>2666666.6666666702</v>
      </c>
    </row>
    <row r="425" spans="2:7">
      <c r="B425" s="16">
        <f t="shared" si="39"/>
        <v>417</v>
      </c>
      <c r="C425" s="17">
        <f t="shared" si="40"/>
        <v>2666666.6666666702</v>
      </c>
      <c r="D425" s="17">
        <f t="shared" si="36"/>
        <v>41666.666666666664</v>
      </c>
      <c r="E425" s="17">
        <f t="shared" si="37"/>
        <v>10333.333333333347</v>
      </c>
      <c r="F425" s="17">
        <f t="shared" si="41"/>
        <v>52000.000000000015</v>
      </c>
      <c r="G425" s="17">
        <f t="shared" si="38"/>
        <v>2625000.0000000037</v>
      </c>
    </row>
    <row r="426" spans="2:7">
      <c r="B426" s="16">
        <f t="shared" si="39"/>
        <v>418</v>
      </c>
      <c r="C426" s="17">
        <f t="shared" si="40"/>
        <v>2625000.0000000037</v>
      </c>
      <c r="D426" s="17">
        <f t="shared" si="36"/>
        <v>41666.666666666664</v>
      </c>
      <c r="E426" s="17">
        <f t="shared" si="37"/>
        <v>10171.875000000015</v>
      </c>
      <c r="F426" s="17">
        <f t="shared" si="41"/>
        <v>51838.541666666679</v>
      </c>
      <c r="G426" s="17">
        <f t="shared" si="38"/>
        <v>2583333.3333333372</v>
      </c>
    </row>
    <row r="427" spans="2:7">
      <c r="B427" s="16">
        <f t="shared" si="39"/>
        <v>419</v>
      </c>
      <c r="C427" s="17">
        <f t="shared" si="40"/>
        <v>2583333.3333333372</v>
      </c>
      <c r="D427" s="17">
        <f t="shared" si="36"/>
        <v>41666.666666666664</v>
      </c>
      <c r="E427" s="17">
        <f t="shared" si="37"/>
        <v>10010.416666666681</v>
      </c>
      <c r="F427" s="17">
        <f t="shared" si="41"/>
        <v>51677.083333333343</v>
      </c>
      <c r="G427" s="17">
        <f t="shared" si="38"/>
        <v>2541666.6666666707</v>
      </c>
    </row>
    <row r="428" spans="2:7">
      <c r="B428" s="16">
        <f t="shared" si="39"/>
        <v>420</v>
      </c>
      <c r="C428" s="17">
        <f t="shared" si="40"/>
        <v>2541666.6666666707</v>
      </c>
      <c r="D428" s="17">
        <f t="shared" si="36"/>
        <v>41666.666666666664</v>
      </c>
      <c r="E428" s="17">
        <f t="shared" si="37"/>
        <v>9848.9583333333485</v>
      </c>
      <c r="F428" s="17">
        <f t="shared" si="41"/>
        <v>51515.625000000015</v>
      </c>
      <c r="G428" s="17">
        <f t="shared" si="38"/>
        <v>2500000.0000000042</v>
      </c>
    </row>
    <row r="429" spans="2:7">
      <c r="B429" s="16">
        <f t="shared" si="39"/>
        <v>421</v>
      </c>
      <c r="C429" s="17">
        <f t="shared" si="40"/>
        <v>2500000.0000000042</v>
      </c>
      <c r="D429" s="17">
        <f t="shared" si="36"/>
        <v>41666.666666666664</v>
      </c>
      <c r="E429" s="17">
        <f t="shared" si="37"/>
        <v>9687.5000000000164</v>
      </c>
      <c r="F429" s="17">
        <f t="shared" si="41"/>
        <v>51354.166666666679</v>
      </c>
      <c r="G429" s="17">
        <f t="shared" si="38"/>
        <v>2458333.3333333377</v>
      </c>
    </row>
    <row r="430" spans="2:7">
      <c r="B430" s="16">
        <f t="shared" si="39"/>
        <v>422</v>
      </c>
      <c r="C430" s="17">
        <f t="shared" si="40"/>
        <v>2458333.3333333377</v>
      </c>
      <c r="D430" s="17">
        <f t="shared" si="36"/>
        <v>41666.666666666664</v>
      </c>
      <c r="E430" s="17">
        <f t="shared" si="37"/>
        <v>9526.0416666666843</v>
      </c>
      <c r="F430" s="17">
        <f t="shared" si="41"/>
        <v>51192.70833333335</v>
      </c>
      <c r="G430" s="17">
        <f t="shared" si="38"/>
        <v>2416666.6666666712</v>
      </c>
    </row>
    <row r="431" spans="2:7">
      <c r="B431" s="16">
        <f t="shared" si="39"/>
        <v>423</v>
      </c>
      <c r="C431" s="17">
        <f t="shared" si="40"/>
        <v>2416666.6666666712</v>
      </c>
      <c r="D431" s="17">
        <f t="shared" si="36"/>
        <v>41666.666666666664</v>
      </c>
      <c r="E431" s="17">
        <f t="shared" si="37"/>
        <v>9364.5833333333503</v>
      </c>
      <c r="F431" s="17">
        <f t="shared" si="41"/>
        <v>51031.250000000015</v>
      </c>
      <c r="G431" s="17">
        <f t="shared" si="38"/>
        <v>2375000.0000000047</v>
      </c>
    </row>
    <row r="432" spans="2:7">
      <c r="B432" s="16">
        <f t="shared" si="39"/>
        <v>424</v>
      </c>
      <c r="C432" s="17">
        <f t="shared" si="40"/>
        <v>2375000.0000000047</v>
      </c>
      <c r="D432" s="17">
        <f t="shared" si="36"/>
        <v>41666.666666666664</v>
      </c>
      <c r="E432" s="17">
        <f t="shared" si="37"/>
        <v>9203.1250000000182</v>
      </c>
      <c r="F432" s="17">
        <f t="shared" si="41"/>
        <v>50869.791666666686</v>
      </c>
      <c r="G432" s="17">
        <f t="shared" si="38"/>
        <v>2333333.3333333381</v>
      </c>
    </row>
    <row r="433" spans="2:7">
      <c r="B433" s="16">
        <f t="shared" si="39"/>
        <v>425</v>
      </c>
      <c r="C433" s="17">
        <f t="shared" si="40"/>
        <v>2333333.3333333381</v>
      </c>
      <c r="D433" s="17">
        <f t="shared" si="36"/>
        <v>41666.666666666664</v>
      </c>
      <c r="E433" s="17">
        <f t="shared" si="37"/>
        <v>9041.6666666666843</v>
      </c>
      <c r="F433" s="17">
        <f t="shared" si="41"/>
        <v>50708.33333333335</v>
      </c>
      <c r="G433" s="17">
        <f t="shared" si="38"/>
        <v>2291666.6666666716</v>
      </c>
    </row>
    <row r="434" spans="2:7">
      <c r="B434" s="16">
        <f t="shared" si="39"/>
        <v>426</v>
      </c>
      <c r="C434" s="17">
        <f t="shared" si="40"/>
        <v>2291666.6666666716</v>
      </c>
      <c r="D434" s="17">
        <f t="shared" si="36"/>
        <v>41666.666666666664</v>
      </c>
      <c r="E434" s="17">
        <f t="shared" si="37"/>
        <v>8880.2083333333521</v>
      </c>
      <c r="F434" s="17">
        <f t="shared" si="41"/>
        <v>50546.875000000015</v>
      </c>
      <c r="G434" s="17">
        <f t="shared" si="38"/>
        <v>2250000.0000000051</v>
      </c>
    </row>
    <row r="435" spans="2:7">
      <c r="B435" s="16">
        <f t="shared" si="39"/>
        <v>427</v>
      </c>
      <c r="C435" s="17">
        <f t="shared" si="40"/>
        <v>2250000.0000000051</v>
      </c>
      <c r="D435" s="17">
        <f t="shared" si="36"/>
        <v>41666.666666666664</v>
      </c>
      <c r="E435" s="17">
        <f t="shared" si="37"/>
        <v>8718.75000000002</v>
      </c>
      <c r="F435" s="17">
        <f t="shared" si="41"/>
        <v>50385.416666666686</v>
      </c>
      <c r="G435" s="17">
        <f t="shared" si="38"/>
        <v>2208333.3333333386</v>
      </c>
    </row>
    <row r="436" spans="2:7">
      <c r="B436" s="16">
        <f t="shared" si="39"/>
        <v>428</v>
      </c>
      <c r="C436" s="17">
        <f t="shared" si="40"/>
        <v>2208333.3333333386</v>
      </c>
      <c r="D436" s="17">
        <f t="shared" si="36"/>
        <v>41666.666666666664</v>
      </c>
      <c r="E436" s="17">
        <f t="shared" si="37"/>
        <v>8557.2916666666879</v>
      </c>
      <c r="F436" s="17">
        <f t="shared" si="41"/>
        <v>50223.95833333335</v>
      </c>
      <c r="G436" s="17">
        <f t="shared" si="38"/>
        <v>2166666.6666666721</v>
      </c>
    </row>
    <row r="437" spans="2:7">
      <c r="B437" s="16">
        <f t="shared" si="39"/>
        <v>429</v>
      </c>
      <c r="C437" s="17">
        <f t="shared" si="40"/>
        <v>2166666.6666666721</v>
      </c>
      <c r="D437" s="17">
        <f t="shared" si="36"/>
        <v>41666.666666666664</v>
      </c>
      <c r="E437" s="17">
        <f t="shared" si="37"/>
        <v>8395.8333333333539</v>
      </c>
      <c r="F437" s="17">
        <f t="shared" si="41"/>
        <v>50062.500000000015</v>
      </c>
      <c r="G437" s="17">
        <f t="shared" si="38"/>
        <v>2125000.0000000056</v>
      </c>
    </row>
    <row r="438" spans="2:7">
      <c r="B438" s="16">
        <f t="shared" si="39"/>
        <v>430</v>
      </c>
      <c r="C438" s="17">
        <f t="shared" si="40"/>
        <v>2125000.0000000056</v>
      </c>
      <c r="D438" s="17">
        <f t="shared" si="36"/>
        <v>41666.666666666664</v>
      </c>
      <c r="E438" s="17">
        <f t="shared" si="37"/>
        <v>8234.3750000000218</v>
      </c>
      <c r="F438" s="17">
        <f t="shared" si="41"/>
        <v>49901.041666666686</v>
      </c>
      <c r="G438" s="17">
        <f t="shared" si="38"/>
        <v>2083333.3333333388</v>
      </c>
    </row>
    <row r="439" spans="2:7">
      <c r="B439" s="16">
        <f t="shared" si="39"/>
        <v>431</v>
      </c>
      <c r="C439" s="17">
        <f t="shared" si="40"/>
        <v>2083333.3333333388</v>
      </c>
      <c r="D439" s="17">
        <f t="shared" si="36"/>
        <v>41666.666666666664</v>
      </c>
      <c r="E439" s="17">
        <f t="shared" si="37"/>
        <v>8072.9166666666888</v>
      </c>
      <c r="F439" s="17">
        <f t="shared" si="41"/>
        <v>49739.58333333335</v>
      </c>
      <c r="G439" s="17">
        <f t="shared" si="38"/>
        <v>2041666.6666666721</v>
      </c>
    </row>
    <row r="440" spans="2:7">
      <c r="B440" s="16">
        <f t="shared" si="39"/>
        <v>432</v>
      </c>
      <c r="C440" s="17">
        <f t="shared" si="40"/>
        <v>2041666.6666666721</v>
      </c>
      <c r="D440" s="17">
        <f t="shared" si="36"/>
        <v>41666.666666666664</v>
      </c>
      <c r="E440" s="17">
        <f t="shared" si="37"/>
        <v>7911.4583333333539</v>
      </c>
      <c r="F440" s="17">
        <f t="shared" si="41"/>
        <v>49578.125000000015</v>
      </c>
      <c r="G440" s="17">
        <f t="shared" si="38"/>
        <v>2000000.0000000054</v>
      </c>
    </row>
    <row r="441" spans="2:7">
      <c r="B441" s="16">
        <f t="shared" si="39"/>
        <v>433</v>
      </c>
      <c r="C441" s="17">
        <f t="shared" si="40"/>
        <v>2000000.0000000054</v>
      </c>
      <c r="D441" s="17">
        <f t="shared" si="36"/>
        <v>41666.666666666664</v>
      </c>
      <c r="E441" s="17">
        <f t="shared" si="37"/>
        <v>7750.0000000000209</v>
      </c>
      <c r="F441" s="17">
        <f t="shared" si="41"/>
        <v>49416.666666666686</v>
      </c>
      <c r="G441" s="17">
        <f t="shared" si="38"/>
        <v>1958333.3333333386</v>
      </c>
    </row>
    <row r="442" spans="2:7">
      <c r="B442" s="16">
        <f t="shared" si="39"/>
        <v>434</v>
      </c>
      <c r="C442" s="17">
        <f t="shared" si="40"/>
        <v>1958333.3333333386</v>
      </c>
      <c r="D442" s="17">
        <f t="shared" si="36"/>
        <v>41666.666666666664</v>
      </c>
      <c r="E442" s="17">
        <f t="shared" si="37"/>
        <v>7588.541666666687</v>
      </c>
      <c r="F442" s="17">
        <f t="shared" si="41"/>
        <v>49255.20833333335</v>
      </c>
      <c r="G442" s="17">
        <f t="shared" si="38"/>
        <v>1916666.6666666719</v>
      </c>
    </row>
    <row r="443" spans="2:7">
      <c r="B443" s="16">
        <f t="shared" si="39"/>
        <v>435</v>
      </c>
      <c r="C443" s="17">
        <f t="shared" si="40"/>
        <v>1916666.6666666719</v>
      </c>
      <c r="D443" s="17">
        <f t="shared" si="36"/>
        <v>41666.666666666664</v>
      </c>
      <c r="E443" s="17">
        <f t="shared" si="37"/>
        <v>7427.0833333333539</v>
      </c>
      <c r="F443" s="17">
        <f t="shared" si="41"/>
        <v>49093.750000000015</v>
      </c>
      <c r="G443" s="17">
        <f t="shared" si="38"/>
        <v>1875000.0000000051</v>
      </c>
    </row>
    <row r="444" spans="2:7">
      <c r="B444" s="16">
        <f t="shared" si="39"/>
        <v>436</v>
      </c>
      <c r="C444" s="17">
        <f t="shared" si="40"/>
        <v>1875000.0000000051</v>
      </c>
      <c r="D444" s="17">
        <f t="shared" si="36"/>
        <v>41666.666666666664</v>
      </c>
      <c r="E444" s="17">
        <f t="shared" si="37"/>
        <v>7265.6250000000191</v>
      </c>
      <c r="F444" s="17">
        <f t="shared" si="41"/>
        <v>48932.291666666686</v>
      </c>
      <c r="G444" s="17">
        <f t="shared" si="38"/>
        <v>1833333.3333333384</v>
      </c>
    </row>
    <row r="445" spans="2:7">
      <c r="B445" s="16">
        <f t="shared" si="39"/>
        <v>437</v>
      </c>
      <c r="C445" s="17">
        <f t="shared" si="40"/>
        <v>1833333.3333333384</v>
      </c>
      <c r="D445" s="17">
        <f t="shared" si="36"/>
        <v>41666.666666666664</v>
      </c>
      <c r="E445" s="17">
        <f t="shared" si="37"/>
        <v>7104.1666666666861</v>
      </c>
      <c r="F445" s="17">
        <f t="shared" si="41"/>
        <v>48770.83333333335</v>
      </c>
      <c r="G445" s="17">
        <f t="shared" si="38"/>
        <v>1791666.6666666716</v>
      </c>
    </row>
    <row r="446" spans="2:7">
      <c r="B446" s="16">
        <f t="shared" si="39"/>
        <v>438</v>
      </c>
      <c r="C446" s="17">
        <f t="shared" si="40"/>
        <v>1791666.6666666716</v>
      </c>
      <c r="D446" s="17">
        <f t="shared" si="36"/>
        <v>41666.666666666664</v>
      </c>
      <c r="E446" s="17">
        <f t="shared" si="37"/>
        <v>6942.708333333353</v>
      </c>
      <c r="F446" s="17">
        <f t="shared" si="41"/>
        <v>48609.375000000015</v>
      </c>
      <c r="G446" s="17">
        <f t="shared" si="38"/>
        <v>1750000.0000000049</v>
      </c>
    </row>
    <row r="447" spans="2:7">
      <c r="B447" s="16">
        <f t="shared" si="39"/>
        <v>439</v>
      </c>
      <c r="C447" s="17">
        <f t="shared" si="40"/>
        <v>1750000.0000000049</v>
      </c>
      <c r="D447" s="17">
        <f t="shared" si="36"/>
        <v>41666.666666666664</v>
      </c>
      <c r="E447" s="17">
        <f t="shared" si="37"/>
        <v>6781.2500000000191</v>
      </c>
      <c r="F447" s="17">
        <f t="shared" si="41"/>
        <v>48447.916666666686</v>
      </c>
      <c r="G447" s="17">
        <f t="shared" si="38"/>
        <v>1708333.3333333381</v>
      </c>
    </row>
    <row r="448" spans="2:7">
      <c r="B448" s="16">
        <f t="shared" si="39"/>
        <v>440</v>
      </c>
      <c r="C448" s="17">
        <f t="shared" si="40"/>
        <v>1708333.3333333381</v>
      </c>
      <c r="D448" s="17">
        <f t="shared" si="36"/>
        <v>41666.666666666664</v>
      </c>
      <c r="E448" s="17">
        <f t="shared" si="37"/>
        <v>6619.7916666666852</v>
      </c>
      <c r="F448" s="17">
        <f t="shared" si="41"/>
        <v>48286.45833333335</v>
      </c>
      <c r="G448" s="17">
        <f t="shared" si="38"/>
        <v>1666666.6666666714</v>
      </c>
    </row>
    <row r="449" spans="2:7">
      <c r="B449" s="16">
        <f t="shared" si="39"/>
        <v>441</v>
      </c>
      <c r="C449" s="17">
        <f t="shared" si="40"/>
        <v>1666666.6666666714</v>
      </c>
      <c r="D449" s="17">
        <f t="shared" si="36"/>
        <v>41666.666666666664</v>
      </c>
      <c r="E449" s="17">
        <f t="shared" si="37"/>
        <v>6458.3333333333512</v>
      </c>
      <c r="F449" s="17">
        <f t="shared" si="41"/>
        <v>48125.000000000015</v>
      </c>
      <c r="G449" s="17">
        <f t="shared" si="38"/>
        <v>1625000.0000000047</v>
      </c>
    </row>
    <row r="450" spans="2:7">
      <c r="B450" s="16">
        <f t="shared" si="39"/>
        <v>442</v>
      </c>
      <c r="C450" s="17">
        <f t="shared" si="40"/>
        <v>1625000.0000000047</v>
      </c>
      <c r="D450" s="17">
        <f t="shared" si="36"/>
        <v>41666.666666666664</v>
      </c>
      <c r="E450" s="17">
        <f t="shared" si="37"/>
        <v>6296.8750000000182</v>
      </c>
      <c r="F450" s="17">
        <f t="shared" si="41"/>
        <v>47963.541666666686</v>
      </c>
      <c r="G450" s="17">
        <f t="shared" si="38"/>
        <v>1583333.3333333379</v>
      </c>
    </row>
    <row r="451" spans="2:7">
      <c r="B451" s="16">
        <f t="shared" si="39"/>
        <v>443</v>
      </c>
      <c r="C451" s="17">
        <f t="shared" si="40"/>
        <v>1583333.3333333379</v>
      </c>
      <c r="D451" s="17">
        <f t="shared" si="36"/>
        <v>41666.666666666664</v>
      </c>
      <c r="E451" s="17">
        <f t="shared" si="37"/>
        <v>6135.4166666666852</v>
      </c>
      <c r="F451" s="17">
        <f t="shared" si="41"/>
        <v>47802.08333333335</v>
      </c>
      <c r="G451" s="17">
        <f t="shared" si="38"/>
        <v>1541666.6666666712</v>
      </c>
    </row>
    <row r="452" spans="2:7">
      <c r="B452" s="16">
        <f t="shared" si="39"/>
        <v>444</v>
      </c>
      <c r="C452" s="17">
        <f t="shared" si="40"/>
        <v>1541666.6666666712</v>
      </c>
      <c r="D452" s="17">
        <f t="shared" si="36"/>
        <v>41666.666666666664</v>
      </c>
      <c r="E452" s="17">
        <f t="shared" si="37"/>
        <v>5973.9583333333503</v>
      </c>
      <c r="F452" s="17">
        <f t="shared" si="41"/>
        <v>47640.625000000015</v>
      </c>
      <c r="G452" s="17">
        <f t="shared" si="38"/>
        <v>1500000.0000000044</v>
      </c>
    </row>
    <row r="453" spans="2:7">
      <c r="B453" s="16">
        <f t="shared" si="39"/>
        <v>445</v>
      </c>
      <c r="C453" s="17">
        <f t="shared" si="40"/>
        <v>1500000.0000000044</v>
      </c>
      <c r="D453" s="17">
        <f t="shared" si="36"/>
        <v>41666.666666666664</v>
      </c>
      <c r="E453" s="17">
        <f t="shared" si="37"/>
        <v>5812.5000000000173</v>
      </c>
      <c r="F453" s="17">
        <f t="shared" si="41"/>
        <v>47479.166666666679</v>
      </c>
      <c r="G453" s="17">
        <f t="shared" si="38"/>
        <v>1458333.3333333377</v>
      </c>
    </row>
    <row r="454" spans="2:7">
      <c r="B454" s="16">
        <f t="shared" si="39"/>
        <v>446</v>
      </c>
      <c r="C454" s="17">
        <f t="shared" si="40"/>
        <v>1458333.3333333377</v>
      </c>
      <c r="D454" s="17">
        <f t="shared" si="36"/>
        <v>41666.666666666664</v>
      </c>
      <c r="E454" s="17">
        <f t="shared" si="37"/>
        <v>5651.0416666666833</v>
      </c>
      <c r="F454" s="17">
        <f t="shared" si="41"/>
        <v>47317.70833333335</v>
      </c>
      <c r="G454" s="17">
        <f t="shared" si="38"/>
        <v>1416666.6666666709</v>
      </c>
    </row>
    <row r="455" spans="2:7">
      <c r="B455" s="16">
        <f t="shared" si="39"/>
        <v>447</v>
      </c>
      <c r="C455" s="17">
        <f t="shared" si="40"/>
        <v>1416666.6666666709</v>
      </c>
      <c r="D455" s="17">
        <f t="shared" si="36"/>
        <v>41666.666666666664</v>
      </c>
      <c r="E455" s="17">
        <f t="shared" si="37"/>
        <v>5489.5833333333503</v>
      </c>
      <c r="F455" s="17">
        <f t="shared" si="41"/>
        <v>47156.250000000015</v>
      </c>
      <c r="G455" s="17">
        <f t="shared" si="38"/>
        <v>1375000.0000000042</v>
      </c>
    </row>
    <row r="456" spans="2:7">
      <c r="B456" s="16">
        <f t="shared" si="39"/>
        <v>448</v>
      </c>
      <c r="C456" s="17">
        <f t="shared" si="40"/>
        <v>1375000.0000000042</v>
      </c>
      <c r="D456" s="17">
        <f t="shared" si="36"/>
        <v>41666.666666666664</v>
      </c>
      <c r="E456" s="17">
        <f t="shared" si="37"/>
        <v>5328.1250000000164</v>
      </c>
      <c r="F456" s="17">
        <f t="shared" si="41"/>
        <v>46994.791666666679</v>
      </c>
      <c r="G456" s="17">
        <f t="shared" si="38"/>
        <v>1333333.3333333374</v>
      </c>
    </row>
    <row r="457" spans="2:7">
      <c r="B457" s="16">
        <f t="shared" si="39"/>
        <v>449</v>
      </c>
      <c r="C457" s="17">
        <f t="shared" si="40"/>
        <v>1333333.3333333374</v>
      </c>
      <c r="D457" s="17">
        <f t="shared" ref="D457:D520" si="42">IF(B457="","",Greiðsla)</f>
        <v>41666.666666666664</v>
      </c>
      <c r="E457" s="17">
        <f t="shared" ref="E457:E520" si="43">IF(B457="","",C457*Vextir/12)</f>
        <v>5166.6666666666824</v>
      </c>
      <c r="F457" s="17">
        <f t="shared" si="41"/>
        <v>46833.333333333343</v>
      </c>
      <c r="G457" s="17">
        <f t="shared" ref="G457:G520" si="44">IF(B457="","",C457-D457)</f>
        <v>1291666.6666666707</v>
      </c>
    </row>
    <row r="458" spans="2:7">
      <c r="B458" s="16">
        <f t="shared" ref="B458:B521" si="45">IF(OR(B457="",B457=Fj.afborgana),"",B457+1)</f>
        <v>450</v>
      </c>
      <c r="C458" s="17">
        <f t="shared" ref="C458:C521" si="46">IF(B458="","",G457)</f>
        <v>1291666.6666666707</v>
      </c>
      <c r="D458" s="17">
        <f t="shared" si="42"/>
        <v>41666.666666666664</v>
      </c>
      <c r="E458" s="17">
        <f t="shared" si="43"/>
        <v>5005.2083333333494</v>
      </c>
      <c r="F458" s="17">
        <f t="shared" ref="F458:F521" si="47">IF(D458="","",D458+E458)</f>
        <v>46671.875000000015</v>
      </c>
      <c r="G458" s="17">
        <f t="shared" si="44"/>
        <v>1250000.000000004</v>
      </c>
    </row>
    <row r="459" spans="2:7">
      <c r="B459" s="16">
        <f t="shared" si="45"/>
        <v>451</v>
      </c>
      <c r="C459" s="17">
        <f t="shared" si="46"/>
        <v>1250000.000000004</v>
      </c>
      <c r="D459" s="17">
        <f t="shared" si="42"/>
        <v>41666.666666666664</v>
      </c>
      <c r="E459" s="17">
        <f t="shared" si="43"/>
        <v>4843.7500000000155</v>
      </c>
      <c r="F459" s="17">
        <f t="shared" si="47"/>
        <v>46510.416666666679</v>
      </c>
      <c r="G459" s="17">
        <f t="shared" si="44"/>
        <v>1208333.3333333372</v>
      </c>
    </row>
    <row r="460" spans="2:7">
      <c r="B460" s="16">
        <f t="shared" si="45"/>
        <v>452</v>
      </c>
      <c r="C460" s="17">
        <f t="shared" si="46"/>
        <v>1208333.3333333372</v>
      </c>
      <c r="D460" s="17">
        <f t="shared" si="42"/>
        <v>41666.666666666664</v>
      </c>
      <c r="E460" s="17">
        <f t="shared" si="43"/>
        <v>4682.2916666666815</v>
      </c>
      <c r="F460" s="17">
        <f t="shared" si="47"/>
        <v>46348.958333333343</v>
      </c>
      <c r="G460" s="17">
        <f t="shared" si="44"/>
        <v>1166666.6666666705</v>
      </c>
    </row>
    <row r="461" spans="2:7">
      <c r="B461" s="16">
        <f t="shared" si="45"/>
        <v>453</v>
      </c>
      <c r="C461" s="17">
        <f t="shared" si="46"/>
        <v>1166666.6666666705</v>
      </c>
      <c r="D461" s="17">
        <f t="shared" si="42"/>
        <v>41666.666666666664</v>
      </c>
      <c r="E461" s="17">
        <f t="shared" si="43"/>
        <v>4520.8333333333476</v>
      </c>
      <c r="F461" s="17">
        <f t="shared" si="47"/>
        <v>46187.500000000015</v>
      </c>
      <c r="G461" s="17">
        <f t="shared" si="44"/>
        <v>1125000.0000000037</v>
      </c>
    </row>
    <row r="462" spans="2:7">
      <c r="B462" s="16">
        <f t="shared" si="45"/>
        <v>454</v>
      </c>
      <c r="C462" s="17">
        <f t="shared" si="46"/>
        <v>1125000.0000000037</v>
      </c>
      <c r="D462" s="17">
        <f t="shared" si="42"/>
        <v>41666.666666666664</v>
      </c>
      <c r="E462" s="17">
        <f t="shared" si="43"/>
        <v>4359.3750000000146</v>
      </c>
      <c r="F462" s="17">
        <f t="shared" si="47"/>
        <v>46026.041666666679</v>
      </c>
      <c r="G462" s="17">
        <f t="shared" si="44"/>
        <v>1083333.333333337</v>
      </c>
    </row>
    <row r="463" spans="2:7">
      <c r="B463" s="16">
        <f t="shared" si="45"/>
        <v>455</v>
      </c>
      <c r="C463" s="17">
        <f t="shared" si="46"/>
        <v>1083333.333333337</v>
      </c>
      <c r="D463" s="17">
        <f t="shared" si="42"/>
        <v>41666.666666666664</v>
      </c>
      <c r="E463" s="17">
        <f t="shared" si="43"/>
        <v>4197.9166666666806</v>
      </c>
      <c r="F463" s="17">
        <f t="shared" si="47"/>
        <v>45864.583333333343</v>
      </c>
      <c r="G463" s="17">
        <f t="shared" si="44"/>
        <v>1041666.6666666704</v>
      </c>
    </row>
    <row r="464" spans="2:7">
      <c r="B464" s="16">
        <f t="shared" si="45"/>
        <v>456</v>
      </c>
      <c r="C464" s="17">
        <f t="shared" si="46"/>
        <v>1041666.6666666704</v>
      </c>
      <c r="D464" s="17">
        <f t="shared" si="42"/>
        <v>41666.666666666664</v>
      </c>
      <c r="E464" s="17">
        <f t="shared" si="43"/>
        <v>4036.458333333348</v>
      </c>
      <c r="F464" s="17">
        <f t="shared" si="47"/>
        <v>45703.125000000015</v>
      </c>
      <c r="G464" s="17">
        <f t="shared" si="44"/>
        <v>1000000.0000000037</v>
      </c>
    </row>
    <row r="465" spans="2:7">
      <c r="B465" s="16">
        <f t="shared" si="45"/>
        <v>457</v>
      </c>
      <c r="C465" s="17">
        <f t="shared" si="46"/>
        <v>1000000.0000000037</v>
      </c>
      <c r="D465" s="17">
        <f t="shared" si="42"/>
        <v>41666.666666666664</v>
      </c>
      <c r="E465" s="17">
        <f t="shared" si="43"/>
        <v>3875.0000000000146</v>
      </c>
      <c r="F465" s="17">
        <f t="shared" si="47"/>
        <v>45541.666666666679</v>
      </c>
      <c r="G465" s="17">
        <f t="shared" si="44"/>
        <v>958333.3333333371</v>
      </c>
    </row>
    <row r="466" spans="2:7">
      <c r="B466" s="16">
        <f t="shared" si="45"/>
        <v>458</v>
      </c>
      <c r="C466" s="17">
        <f t="shared" si="46"/>
        <v>958333.3333333371</v>
      </c>
      <c r="D466" s="17">
        <f t="shared" si="42"/>
        <v>41666.666666666664</v>
      </c>
      <c r="E466" s="17">
        <f t="shared" si="43"/>
        <v>3713.5416666666811</v>
      </c>
      <c r="F466" s="17">
        <f t="shared" si="47"/>
        <v>45380.208333333343</v>
      </c>
      <c r="G466" s="17">
        <f t="shared" si="44"/>
        <v>916666.66666667047</v>
      </c>
    </row>
    <row r="467" spans="2:7">
      <c r="B467" s="16">
        <f t="shared" si="45"/>
        <v>459</v>
      </c>
      <c r="C467" s="17">
        <f t="shared" si="46"/>
        <v>916666.66666667047</v>
      </c>
      <c r="D467" s="17">
        <f t="shared" si="42"/>
        <v>41666.666666666664</v>
      </c>
      <c r="E467" s="17">
        <f t="shared" si="43"/>
        <v>3552.083333333348</v>
      </c>
      <c r="F467" s="17">
        <f t="shared" si="47"/>
        <v>45218.750000000015</v>
      </c>
      <c r="G467" s="17">
        <f t="shared" si="44"/>
        <v>875000.00000000384</v>
      </c>
    </row>
    <row r="468" spans="2:7">
      <c r="B468" s="16">
        <f t="shared" si="45"/>
        <v>460</v>
      </c>
      <c r="C468" s="17">
        <f t="shared" si="46"/>
        <v>875000.00000000384</v>
      </c>
      <c r="D468" s="17">
        <f t="shared" si="42"/>
        <v>41666.666666666664</v>
      </c>
      <c r="E468" s="17">
        <f t="shared" si="43"/>
        <v>3390.625000000015</v>
      </c>
      <c r="F468" s="17">
        <f t="shared" si="47"/>
        <v>45057.291666666679</v>
      </c>
      <c r="G468" s="17">
        <f t="shared" si="44"/>
        <v>833333.33333333721</v>
      </c>
    </row>
    <row r="469" spans="2:7">
      <c r="B469" s="16">
        <f t="shared" si="45"/>
        <v>461</v>
      </c>
      <c r="C469" s="17">
        <f t="shared" si="46"/>
        <v>833333.33333333721</v>
      </c>
      <c r="D469" s="17">
        <f t="shared" si="42"/>
        <v>41666.666666666664</v>
      </c>
      <c r="E469" s="17">
        <f t="shared" si="43"/>
        <v>3229.166666666682</v>
      </c>
      <c r="F469" s="17">
        <f t="shared" si="47"/>
        <v>44895.833333333343</v>
      </c>
      <c r="G469" s="17">
        <f t="shared" si="44"/>
        <v>791666.66666667059</v>
      </c>
    </row>
    <row r="470" spans="2:7">
      <c r="B470" s="16">
        <f t="shared" si="45"/>
        <v>462</v>
      </c>
      <c r="C470" s="17">
        <f t="shared" si="46"/>
        <v>791666.66666667059</v>
      </c>
      <c r="D470" s="17">
        <f t="shared" si="42"/>
        <v>41666.666666666664</v>
      </c>
      <c r="E470" s="17">
        <f t="shared" si="43"/>
        <v>3067.7083333333485</v>
      </c>
      <c r="F470" s="17">
        <f t="shared" si="47"/>
        <v>44734.375000000015</v>
      </c>
      <c r="G470" s="17">
        <f t="shared" si="44"/>
        <v>750000.00000000396</v>
      </c>
    </row>
    <row r="471" spans="2:7">
      <c r="B471" s="16">
        <f t="shared" si="45"/>
        <v>463</v>
      </c>
      <c r="C471" s="17">
        <f t="shared" si="46"/>
        <v>750000.00000000396</v>
      </c>
      <c r="D471" s="17">
        <f t="shared" si="42"/>
        <v>41666.666666666664</v>
      </c>
      <c r="E471" s="17">
        <f t="shared" si="43"/>
        <v>2906.250000000015</v>
      </c>
      <c r="F471" s="17">
        <f t="shared" si="47"/>
        <v>44572.916666666679</v>
      </c>
      <c r="G471" s="17">
        <f t="shared" si="44"/>
        <v>708333.33333333733</v>
      </c>
    </row>
    <row r="472" spans="2:7">
      <c r="B472" s="16">
        <f t="shared" si="45"/>
        <v>464</v>
      </c>
      <c r="C472" s="17">
        <f t="shared" si="46"/>
        <v>708333.33333333733</v>
      </c>
      <c r="D472" s="17">
        <f t="shared" si="42"/>
        <v>41666.666666666664</v>
      </c>
      <c r="E472" s="17">
        <f t="shared" si="43"/>
        <v>2744.7916666666824</v>
      </c>
      <c r="F472" s="17">
        <f t="shared" si="47"/>
        <v>44411.458333333343</v>
      </c>
      <c r="G472" s="17">
        <f t="shared" si="44"/>
        <v>666666.6666666707</v>
      </c>
    </row>
    <row r="473" spans="2:7">
      <c r="B473" s="16">
        <f t="shared" si="45"/>
        <v>465</v>
      </c>
      <c r="C473" s="17">
        <f t="shared" si="46"/>
        <v>666666.6666666707</v>
      </c>
      <c r="D473" s="17">
        <f t="shared" si="42"/>
        <v>41666.666666666664</v>
      </c>
      <c r="E473" s="17">
        <f t="shared" si="43"/>
        <v>2583.3333333333489</v>
      </c>
      <c r="F473" s="17">
        <f t="shared" si="47"/>
        <v>44250.000000000015</v>
      </c>
      <c r="G473" s="17">
        <f t="shared" si="44"/>
        <v>625000.00000000407</v>
      </c>
    </row>
    <row r="474" spans="2:7">
      <c r="B474" s="16">
        <f t="shared" si="45"/>
        <v>466</v>
      </c>
      <c r="C474" s="17">
        <f t="shared" si="46"/>
        <v>625000.00000000407</v>
      </c>
      <c r="D474" s="17">
        <f t="shared" si="42"/>
        <v>41666.666666666664</v>
      </c>
      <c r="E474" s="17">
        <f t="shared" si="43"/>
        <v>2421.8750000000159</v>
      </c>
      <c r="F474" s="17">
        <f t="shared" si="47"/>
        <v>44088.541666666679</v>
      </c>
      <c r="G474" s="17">
        <f t="shared" si="44"/>
        <v>583333.33333333745</v>
      </c>
    </row>
    <row r="475" spans="2:7">
      <c r="B475" s="16">
        <f t="shared" si="45"/>
        <v>467</v>
      </c>
      <c r="C475" s="17">
        <f t="shared" si="46"/>
        <v>583333.33333333745</v>
      </c>
      <c r="D475" s="17">
        <f t="shared" si="42"/>
        <v>41666.666666666664</v>
      </c>
      <c r="E475" s="17">
        <f t="shared" si="43"/>
        <v>2260.4166666666829</v>
      </c>
      <c r="F475" s="17">
        <f t="shared" si="47"/>
        <v>43927.08333333335</v>
      </c>
      <c r="G475" s="17">
        <f t="shared" si="44"/>
        <v>541666.66666667082</v>
      </c>
    </row>
    <row r="476" spans="2:7">
      <c r="B476" s="16">
        <f t="shared" si="45"/>
        <v>468</v>
      </c>
      <c r="C476" s="17">
        <f t="shared" si="46"/>
        <v>541666.66666667082</v>
      </c>
      <c r="D476" s="17">
        <f t="shared" si="42"/>
        <v>41666.666666666664</v>
      </c>
      <c r="E476" s="17">
        <f t="shared" si="43"/>
        <v>2098.9583333333494</v>
      </c>
      <c r="F476" s="17">
        <f t="shared" si="47"/>
        <v>43765.625000000015</v>
      </c>
      <c r="G476" s="17">
        <f t="shared" si="44"/>
        <v>500000.00000000413</v>
      </c>
    </row>
    <row r="477" spans="2:7">
      <c r="B477" s="16">
        <f t="shared" si="45"/>
        <v>469</v>
      </c>
      <c r="C477" s="17">
        <f t="shared" si="46"/>
        <v>500000.00000000413</v>
      </c>
      <c r="D477" s="17">
        <f t="shared" si="42"/>
        <v>41666.666666666664</v>
      </c>
      <c r="E477" s="17">
        <f t="shared" si="43"/>
        <v>1937.5000000000161</v>
      </c>
      <c r="F477" s="17">
        <f t="shared" si="47"/>
        <v>43604.166666666679</v>
      </c>
      <c r="G477" s="17">
        <f t="shared" si="44"/>
        <v>458333.33333333745</v>
      </c>
    </row>
    <row r="478" spans="2:7">
      <c r="B478" s="16">
        <f t="shared" si="45"/>
        <v>470</v>
      </c>
      <c r="C478" s="17">
        <f t="shared" si="46"/>
        <v>458333.33333333745</v>
      </c>
      <c r="D478" s="17">
        <f t="shared" si="42"/>
        <v>41666.666666666664</v>
      </c>
      <c r="E478" s="17">
        <f t="shared" si="43"/>
        <v>1776.0416666666827</v>
      </c>
      <c r="F478" s="17">
        <f t="shared" si="47"/>
        <v>43442.70833333335</v>
      </c>
      <c r="G478" s="17">
        <f t="shared" si="44"/>
        <v>416666.66666667076</v>
      </c>
    </row>
    <row r="479" spans="2:7">
      <c r="B479" s="16">
        <f t="shared" si="45"/>
        <v>471</v>
      </c>
      <c r="C479" s="17">
        <f t="shared" si="46"/>
        <v>416666.66666667076</v>
      </c>
      <c r="D479" s="17">
        <f t="shared" si="42"/>
        <v>41666.666666666664</v>
      </c>
      <c r="E479" s="17">
        <f t="shared" si="43"/>
        <v>1614.5833333333492</v>
      </c>
      <c r="F479" s="17">
        <f t="shared" si="47"/>
        <v>43281.250000000015</v>
      </c>
      <c r="G479" s="17">
        <f t="shared" si="44"/>
        <v>375000.00000000407</v>
      </c>
    </row>
    <row r="480" spans="2:7">
      <c r="B480" s="16">
        <f t="shared" si="45"/>
        <v>472</v>
      </c>
      <c r="C480" s="17">
        <f t="shared" si="46"/>
        <v>375000.00000000407</v>
      </c>
      <c r="D480" s="17">
        <f t="shared" si="42"/>
        <v>41666.666666666664</v>
      </c>
      <c r="E480" s="17">
        <f t="shared" si="43"/>
        <v>1453.1250000000157</v>
      </c>
      <c r="F480" s="17">
        <f t="shared" si="47"/>
        <v>43119.791666666679</v>
      </c>
      <c r="G480" s="17">
        <f t="shared" si="44"/>
        <v>333333.33333333739</v>
      </c>
    </row>
    <row r="481" spans="2:7">
      <c r="B481" s="16">
        <f t="shared" si="45"/>
        <v>473</v>
      </c>
      <c r="C481" s="17">
        <f t="shared" si="46"/>
        <v>333333.33333333739</v>
      </c>
      <c r="D481" s="17">
        <f t="shared" si="42"/>
        <v>41666.666666666664</v>
      </c>
      <c r="E481" s="17">
        <f t="shared" si="43"/>
        <v>1291.6666666666824</v>
      </c>
      <c r="F481" s="17">
        <f t="shared" si="47"/>
        <v>42958.333333333343</v>
      </c>
      <c r="G481" s="17">
        <f t="shared" si="44"/>
        <v>291666.6666666707</v>
      </c>
    </row>
    <row r="482" spans="2:7">
      <c r="B482" s="16">
        <f t="shared" si="45"/>
        <v>474</v>
      </c>
      <c r="C482" s="17">
        <f t="shared" si="46"/>
        <v>291666.6666666707</v>
      </c>
      <c r="D482" s="17">
        <f t="shared" si="42"/>
        <v>41666.666666666664</v>
      </c>
      <c r="E482" s="17">
        <f t="shared" si="43"/>
        <v>1130.2083333333489</v>
      </c>
      <c r="F482" s="17">
        <f t="shared" si="47"/>
        <v>42796.875000000015</v>
      </c>
      <c r="G482" s="17">
        <f t="shared" si="44"/>
        <v>250000.00000000405</v>
      </c>
    </row>
    <row r="483" spans="2:7">
      <c r="B483" s="16">
        <f t="shared" si="45"/>
        <v>475</v>
      </c>
      <c r="C483" s="17">
        <f t="shared" si="46"/>
        <v>250000.00000000405</v>
      </c>
      <c r="D483" s="17">
        <f t="shared" si="42"/>
        <v>41666.666666666664</v>
      </c>
      <c r="E483" s="17">
        <f t="shared" si="43"/>
        <v>968.75000000001558</v>
      </c>
      <c r="F483" s="17">
        <f t="shared" si="47"/>
        <v>42635.416666666679</v>
      </c>
      <c r="G483" s="17">
        <f t="shared" si="44"/>
        <v>208333.33333333739</v>
      </c>
    </row>
    <row r="484" spans="2:7">
      <c r="B484" s="16">
        <f t="shared" si="45"/>
        <v>476</v>
      </c>
      <c r="C484" s="17">
        <f t="shared" si="46"/>
        <v>208333.33333333739</v>
      </c>
      <c r="D484" s="17">
        <f t="shared" si="42"/>
        <v>41666.666666666664</v>
      </c>
      <c r="E484" s="17">
        <f t="shared" si="43"/>
        <v>807.29166666668243</v>
      </c>
      <c r="F484" s="17">
        <f t="shared" si="47"/>
        <v>42473.958333333343</v>
      </c>
      <c r="G484" s="17">
        <f t="shared" si="44"/>
        <v>166666.66666667073</v>
      </c>
    </row>
    <row r="485" spans="2:7">
      <c r="B485" s="16">
        <f t="shared" si="45"/>
        <v>477</v>
      </c>
      <c r="C485" s="17">
        <f t="shared" si="46"/>
        <v>166666.66666667073</v>
      </c>
      <c r="D485" s="17">
        <f t="shared" si="42"/>
        <v>41666.666666666664</v>
      </c>
      <c r="E485" s="17">
        <f t="shared" si="43"/>
        <v>645.83333333334906</v>
      </c>
      <c r="F485" s="17">
        <f t="shared" si="47"/>
        <v>42312.500000000015</v>
      </c>
      <c r="G485" s="17">
        <f t="shared" si="44"/>
        <v>125000.00000000407</v>
      </c>
    </row>
    <row r="486" spans="2:7">
      <c r="B486" s="16">
        <f t="shared" si="45"/>
        <v>478</v>
      </c>
      <c r="C486" s="17">
        <f t="shared" si="46"/>
        <v>125000.00000000407</v>
      </c>
      <c r="D486" s="17">
        <f t="shared" si="42"/>
        <v>41666.666666666664</v>
      </c>
      <c r="E486" s="17">
        <f t="shared" si="43"/>
        <v>484.37500000001575</v>
      </c>
      <c r="F486" s="17">
        <f t="shared" si="47"/>
        <v>42151.041666666679</v>
      </c>
      <c r="G486" s="17">
        <f t="shared" si="44"/>
        <v>83333.333333337418</v>
      </c>
    </row>
    <row r="487" spans="2:7">
      <c r="B487" s="16">
        <f t="shared" si="45"/>
        <v>479</v>
      </c>
      <c r="C487" s="17">
        <f t="shared" si="46"/>
        <v>83333.333333337418</v>
      </c>
      <c r="D487" s="17">
        <f t="shared" si="42"/>
        <v>41666.666666666664</v>
      </c>
      <c r="E487" s="17">
        <f t="shared" si="43"/>
        <v>322.91666666668249</v>
      </c>
      <c r="F487" s="17">
        <f t="shared" si="47"/>
        <v>41989.58333333335</v>
      </c>
      <c r="G487" s="17">
        <f t="shared" si="44"/>
        <v>41666.666666670753</v>
      </c>
    </row>
    <row r="488" spans="2:7">
      <c r="B488" s="16">
        <f t="shared" si="45"/>
        <v>480</v>
      </c>
      <c r="C488" s="17">
        <f t="shared" si="46"/>
        <v>41666.666666670753</v>
      </c>
      <c r="D488" s="17">
        <f t="shared" si="42"/>
        <v>41666.666666666664</v>
      </c>
      <c r="E488" s="17">
        <f t="shared" si="43"/>
        <v>161.45833333334917</v>
      </c>
      <c r="F488" s="17">
        <f t="shared" si="47"/>
        <v>41828.125000000015</v>
      </c>
      <c r="G488" s="17">
        <f t="shared" si="44"/>
        <v>4.0890881791710854E-9</v>
      </c>
    </row>
    <row r="489" spans="2:7">
      <c r="B489" s="16" t="str">
        <f t="shared" si="45"/>
        <v/>
      </c>
      <c r="C489" s="17" t="str">
        <f t="shared" si="46"/>
        <v/>
      </c>
      <c r="D489" s="17" t="str">
        <f t="shared" si="42"/>
        <v/>
      </c>
      <c r="E489" s="17" t="str">
        <f t="shared" si="43"/>
        <v/>
      </c>
      <c r="F489" s="17" t="str">
        <f t="shared" si="47"/>
        <v/>
      </c>
      <c r="G489" s="17" t="str">
        <f t="shared" si="44"/>
        <v/>
      </c>
    </row>
    <row r="490" spans="2:7">
      <c r="B490" s="16" t="str">
        <f t="shared" si="45"/>
        <v/>
      </c>
      <c r="C490" s="17" t="str">
        <f t="shared" si="46"/>
        <v/>
      </c>
      <c r="D490" s="17" t="str">
        <f t="shared" si="42"/>
        <v/>
      </c>
      <c r="E490" s="17" t="str">
        <f t="shared" si="43"/>
        <v/>
      </c>
      <c r="F490" s="17" t="str">
        <f t="shared" si="47"/>
        <v/>
      </c>
      <c r="G490" s="17" t="str">
        <f t="shared" si="44"/>
        <v/>
      </c>
    </row>
    <row r="491" spans="2:7">
      <c r="B491" s="16" t="str">
        <f t="shared" si="45"/>
        <v/>
      </c>
      <c r="C491" s="17" t="str">
        <f t="shared" si="46"/>
        <v/>
      </c>
      <c r="D491" s="17" t="str">
        <f t="shared" si="42"/>
        <v/>
      </c>
      <c r="E491" s="17" t="str">
        <f t="shared" si="43"/>
        <v/>
      </c>
      <c r="F491" s="17" t="str">
        <f t="shared" si="47"/>
        <v/>
      </c>
      <c r="G491" s="17" t="str">
        <f t="shared" si="44"/>
        <v/>
      </c>
    </row>
    <row r="492" spans="2:7">
      <c r="B492" s="16" t="str">
        <f t="shared" si="45"/>
        <v/>
      </c>
      <c r="C492" s="17" t="str">
        <f t="shared" si="46"/>
        <v/>
      </c>
      <c r="D492" s="17" t="str">
        <f t="shared" si="42"/>
        <v/>
      </c>
      <c r="E492" s="17" t="str">
        <f t="shared" si="43"/>
        <v/>
      </c>
      <c r="F492" s="17" t="str">
        <f t="shared" si="47"/>
        <v/>
      </c>
      <c r="G492" s="17" t="str">
        <f t="shared" si="44"/>
        <v/>
      </c>
    </row>
    <row r="493" spans="2:7">
      <c r="B493" s="16" t="str">
        <f t="shared" si="45"/>
        <v/>
      </c>
      <c r="C493" s="17" t="str">
        <f t="shared" si="46"/>
        <v/>
      </c>
      <c r="D493" s="17" t="str">
        <f t="shared" si="42"/>
        <v/>
      </c>
      <c r="E493" s="17" t="str">
        <f t="shared" si="43"/>
        <v/>
      </c>
      <c r="F493" s="17" t="str">
        <f t="shared" si="47"/>
        <v/>
      </c>
      <c r="G493" s="17" t="str">
        <f t="shared" si="44"/>
        <v/>
      </c>
    </row>
    <row r="494" spans="2:7">
      <c r="B494" s="16" t="str">
        <f t="shared" si="45"/>
        <v/>
      </c>
      <c r="C494" s="17" t="str">
        <f t="shared" si="46"/>
        <v/>
      </c>
      <c r="D494" s="17" t="str">
        <f t="shared" si="42"/>
        <v/>
      </c>
      <c r="E494" s="17" t="str">
        <f t="shared" si="43"/>
        <v/>
      </c>
      <c r="F494" s="17" t="str">
        <f t="shared" si="47"/>
        <v/>
      </c>
      <c r="G494" s="17" t="str">
        <f t="shared" si="44"/>
        <v/>
      </c>
    </row>
    <row r="495" spans="2:7">
      <c r="B495" s="16" t="str">
        <f t="shared" si="45"/>
        <v/>
      </c>
      <c r="C495" s="17" t="str">
        <f t="shared" si="46"/>
        <v/>
      </c>
      <c r="D495" s="17" t="str">
        <f t="shared" si="42"/>
        <v/>
      </c>
      <c r="E495" s="17" t="str">
        <f t="shared" si="43"/>
        <v/>
      </c>
      <c r="F495" s="17" t="str">
        <f t="shared" si="47"/>
        <v/>
      </c>
      <c r="G495" s="17" t="str">
        <f t="shared" si="44"/>
        <v/>
      </c>
    </row>
    <row r="496" spans="2:7">
      <c r="B496" s="16" t="str">
        <f t="shared" si="45"/>
        <v/>
      </c>
      <c r="C496" s="17" t="str">
        <f t="shared" si="46"/>
        <v/>
      </c>
      <c r="D496" s="17" t="str">
        <f t="shared" si="42"/>
        <v/>
      </c>
      <c r="E496" s="17" t="str">
        <f t="shared" si="43"/>
        <v/>
      </c>
      <c r="F496" s="17" t="str">
        <f t="shared" si="47"/>
        <v/>
      </c>
      <c r="G496" s="17" t="str">
        <f t="shared" si="44"/>
        <v/>
      </c>
    </row>
    <row r="497" spans="2:7">
      <c r="B497" s="16" t="str">
        <f t="shared" si="45"/>
        <v/>
      </c>
      <c r="C497" s="17" t="str">
        <f t="shared" si="46"/>
        <v/>
      </c>
      <c r="D497" s="17" t="str">
        <f t="shared" si="42"/>
        <v/>
      </c>
      <c r="E497" s="17" t="str">
        <f t="shared" si="43"/>
        <v/>
      </c>
      <c r="F497" s="17" t="str">
        <f t="shared" si="47"/>
        <v/>
      </c>
      <c r="G497" s="17" t="str">
        <f t="shared" si="44"/>
        <v/>
      </c>
    </row>
    <row r="498" spans="2:7">
      <c r="B498" s="16" t="str">
        <f t="shared" si="45"/>
        <v/>
      </c>
      <c r="C498" s="17" t="str">
        <f t="shared" si="46"/>
        <v/>
      </c>
      <c r="D498" s="17" t="str">
        <f t="shared" si="42"/>
        <v/>
      </c>
      <c r="E498" s="17" t="str">
        <f t="shared" si="43"/>
        <v/>
      </c>
      <c r="F498" s="17" t="str">
        <f t="shared" si="47"/>
        <v/>
      </c>
      <c r="G498" s="17" t="str">
        <f t="shared" si="44"/>
        <v/>
      </c>
    </row>
    <row r="499" spans="2:7">
      <c r="B499" s="16" t="str">
        <f t="shared" si="45"/>
        <v/>
      </c>
      <c r="C499" s="17" t="str">
        <f t="shared" si="46"/>
        <v/>
      </c>
      <c r="D499" s="17" t="str">
        <f t="shared" si="42"/>
        <v/>
      </c>
      <c r="E499" s="17" t="str">
        <f t="shared" si="43"/>
        <v/>
      </c>
      <c r="F499" s="17" t="str">
        <f t="shared" si="47"/>
        <v/>
      </c>
      <c r="G499" s="17" t="str">
        <f t="shared" si="44"/>
        <v/>
      </c>
    </row>
    <row r="500" spans="2:7">
      <c r="B500" s="16" t="str">
        <f t="shared" si="45"/>
        <v/>
      </c>
      <c r="C500" s="17" t="str">
        <f t="shared" si="46"/>
        <v/>
      </c>
      <c r="D500" s="17" t="str">
        <f t="shared" si="42"/>
        <v/>
      </c>
      <c r="E500" s="17" t="str">
        <f t="shared" si="43"/>
        <v/>
      </c>
      <c r="F500" s="17" t="str">
        <f t="shared" si="47"/>
        <v/>
      </c>
      <c r="G500" s="17" t="str">
        <f t="shared" si="44"/>
        <v/>
      </c>
    </row>
    <row r="501" spans="2:7">
      <c r="B501" s="16" t="str">
        <f t="shared" si="45"/>
        <v/>
      </c>
      <c r="C501" s="17" t="str">
        <f t="shared" si="46"/>
        <v/>
      </c>
      <c r="D501" s="17" t="str">
        <f t="shared" si="42"/>
        <v/>
      </c>
      <c r="E501" s="17" t="str">
        <f t="shared" si="43"/>
        <v/>
      </c>
      <c r="F501" s="17" t="str">
        <f t="shared" si="47"/>
        <v/>
      </c>
      <c r="G501" s="17" t="str">
        <f t="shared" si="44"/>
        <v/>
      </c>
    </row>
    <row r="502" spans="2:7">
      <c r="B502" s="16" t="str">
        <f t="shared" si="45"/>
        <v/>
      </c>
      <c r="C502" s="17" t="str">
        <f t="shared" si="46"/>
        <v/>
      </c>
      <c r="D502" s="17" t="str">
        <f t="shared" si="42"/>
        <v/>
      </c>
      <c r="E502" s="17" t="str">
        <f t="shared" si="43"/>
        <v/>
      </c>
      <c r="F502" s="17" t="str">
        <f t="shared" si="47"/>
        <v/>
      </c>
      <c r="G502" s="17" t="str">
        <f t="shared" si="44"/>
        <v/>
      </c>
    </row>
    <row r="503" spans="2:7">
      <c r="B503" s="16" t="str">
        <f t="shared" si="45"/>
        <v/>
      </c>
      <c r="C503" s="17" t="str">
        <f t="shared" si="46"/>
        <v/>
      </c>
      <c r="D503" s="17" t="str">
        <f t="shared" si="42"/>
        <v/>
      </c>
      <c r="E503" s="17" t="str">
        <f t="shared" si="43"/>
        <v/>
      </c>
      <c r="F503" s="17" t="str">
        <f t="shared" si="47"/>
        <v/>
      </c>
      <c r="G503" s="17" t="str">
        <f t="shared" si="44"/>
        <v/>
      </c>
    </row>
    <row r="504" spans="2:7">
      <c r="B504" s="16" t="str">
        <f t="shared" si="45"/>
        <v/>
      </c>
      <c r="C504" s="17" t="str">
        <f t="shared" si="46"/>
        <v/>
      </c>
      <c r="D504" s="17" t="str">
        <f t="shared" si="42"/>
        <v/>
      </c>
      <c r="E504" s="17" t="str">
        <f t="shared" si="43"/>
        <v/>
      </c>
      <c r="F504" s="17" t="str">
        <f t="shared" si="47"/>
        <v/>
      </c>
      <c r="G504" s="17" t="str">
        <f t="shared" si="44"/>
        <v/>
      </c>
    </row>
    <row r="505" spans="2:7">
      <c r="B505" s="16" t="str">
        <f t="shared" si="45"/>
        <v/>
      </c>
      <c r="C505" s="17" t="str">
        <f t="shared" si="46"/>
        <v/>
      </c>
      <c r="D505" s="17" t="str">
        <f t="shared" si="42"/>
        <v/>
      </c>
      <c r="E505" s="17" t="str">
        <f t="shared" si="43"/>
        <v/>
      </c>
      <c r="F505" s="17" t="str">
        <f t="shared" si="47"/>
        <v/>
      </c>
      <c r="G505" s="17" t="str">
        <f t="shared" si="44"/>
        <v/>
      </c>
    </row>
    <row r="506" spans="2:7">
      <c r="B506" s="16" t="str">
        <f t="shared" si="45"/>
        <v/>
      </c>
      <c r="C506" s="17" t="str">
        <f t="shared" si="46"/>
        <v/>
      </c>
      <c r="D506" s="17" t="str">
        <f t="shared" si="42"/>
        <v/>
      </c>
      <c r="E506" s="17" t="str">
        <f t="shared" si="43"/>
        <v/>
      </c>
      <c r="F506" s="17" t="str">
        <f t="shared" si="47"/>
        <v/>
      </c>
      <c r="G506" s="17" t="str">
        <f t="shared" si="44"/>
        <v/>
      </c>
    </row>
    <row r="507" spans="2:7">
      <c r="B507" s="16" t="str">
        <f t="shared" si="45"/>
        <v/>
      </c>
      <c r="C507" s="17" t="str">
        <f t="shared" si="46"/>
        <v/>
      </c>
      <c r="D507" s="17" t="str">
        <f t="shared" si="42"/>
        <v/>
      </c>
      <c r="E507" s="17" t="str">
        <f t="shared" si="43"/>
        <v/>
      </c>
      <c r="F507" s="17" t="str">
        <f t="shared" si="47"/>
        <v/>
      </c>
      <c r="G507" s="17" t="str">
        <f t="shared" si="44"/>
        <v/>
      </c>
    </row>
    <row r="508" spans="2:7">
      <c r="B508" s="16" t="str">
        <f t="shared" si="45"/>
        <v/>
      </c>
      <c r="C508" s="17" t="str">
        <f t="shared" si="46"/>
        <v/>
      </c>
      <c r="D508" s="17" t="str">
        <f t="shared" si="42"/>
        <v/>
      </c>
      <c r="E508" s="17" t="str">
        <f t="shared" si="43"/>
        <v/>
      </c>
      <c r="F508" s="17" t="str">
        <f t="shared" si="47"/>
        <v/>
      </c>
      <c r="G508" s="17" t="str">
        <f t="shared" si="44"/>
        <v/>
      </c>
    </row>
    <row r="509" spans="2:7">
      <c r="B509" s="16" t="str">
        <f t="shared" si="45"/>
        <v/>
      </c>
      <c r="C509" s="17" t="str">
        <f t="shared" si="46"/>
        <v/>
      </c>
      <c r="D509" s="17" t="str">
        <f t="shared" si="42"/>
        <v/>
      </c>
      <c r="E509" s="17" t="str">
        <f t="shared" si="43"/>
        <v/>
      </c>
      <c r="F509" s="17" t="str">
        <f t="shared" si="47"/>
        <v/>
      </c>
      <c r="G509" s="17" t="str">
        <f t="shared" si="44"/>
        <v/>
      </c>
    </row>
    <row r="510" spans="2:7">
      <c r="B510" s="16" t="str">
        <f t="shared" si="45"/>
        <v/>
      </c>
      <c r="C510" s="17" t="str">
        <f t="shared" si="46"/>
        <v/>
      </c>
      <c r="D510" s="17" t="str">
        <f t="shared" si="42"/>
        <v/>
      </c>
      <c r="E510" s="17" t="str">
        <f t="shared" si="43"/>
        <v/>
      </c>
      <c r="F510" s="17" t="str">
        <f t="shared" si="47"/>
        <v/>
      </c>
      <c r="G510" s="17" t="str">
        <f t="shared" si="44"/>
        <v/>
      </c>
    </row>
    <row r="511" spans="2:7">
      <c r="B511" s="16" t="str">
        <f t="shared" si="45"/>
        <v/>
      </c>
      <c r="C511" s="17" t="str">
        <f t="shared" si="46"/>
        <v/>
      </c>
      <c r="D511" s="17" t="str">
        <f t="shared" si="42"/>
        <v/>
      </c>
      <c r="E511" s="17" t="str">
        <f t="shared" si="43"/>
        <v/>
      </c>
      <c r="F511" s="17" t="str">
        <f t="shared" si="47"/>
        <v/>
      </c>
      <c r="G511" s="17" t="str">
        <f t="shared" si="44"/>
        <v/>
      </c>
    </row>
    <row r="512" spans="2:7">
      <c r="B512" s="16" t="str">
        <f t="shared" si="45"/>
        <v/>
      </c>
      <c r="C512" s="17" t="str">
        <f t="shared" si="46"/>
        <v/>
      </c>
      <c r="D512" s="17" t="str">
        <f t="shared" si="42"/>
        <v/>
      </c>
      <c r="E512" s="17" t="str">
        <f t="shared" si="43"/>
        <v/>
      </c>
      <c r="F512" s="17" t="str">
        <f t="shared" si="47"/>
        <v/>
      </c>
      <c r="G512" s="17" t="str">
        <f t="shared" si="44"/>
        <v/>
      </c>
    </row>
    <row r="513" spans="2:7">
      <c r="B513" s="16" t="str">
        <f t="shared" si="45"/>
        <v/>
      </c>
      <c r="C513" s="17" t="str">
        <f t="shared" si="46"/>
        <v/>
      </c>
      <c r="D513" s="17" t="str">
        <f t="shared" si="42"/>
        <v/>
      </c>
      <c r="E513" s="17" t="str">
        <f t="shared" si="43"/>
        <v/>
      </c>
      <c r="F513" s="17" t="str">
        <f t="shared" si="47"/>
        <v/>
      </c>
      <c r="G513" s="17" t="str">
        <f t="shared" si="44"/>
        <v/>
      </c>
    </row>
    <row r="514" spans="2:7">
      <c r="B514" s="16" t="str">
        <f t="shared" si="45"/>
        <v/>
      </c>
      <c r="C514" s="17" t="str">
        <f t="shared" si="46"/>
        <v/>
      </c>
      <c r="D514" s="17" t="str">
        <f t="shared" si="42"/>
        <v/>
      </c>
      <c r="E514" s="17" t="str">
        <f t="shared" si="43"/>
        <v/>
      </c>
      <c r="F514" s="17" t="str">
        <f t="shared" si="47"/>
        <v/>
      </c>
      <c r="G514" s="17" t="str">
        <f t="shared" si="44"/>
        <v/>
      </c>
    </row>
    <row r="515" spans="2:7">
      <c r="B515" s="16" t="str">
        <f t="shared" si="45"/>
        <v/>
      </c>
      <c r="C515" s="17" t="str">
        <f t="shared" si="46"/>
        <v/>
      </c>
      <c r="D515" s="17" t="str">
        <f t="shared" si="42"/>
        <v/>
      </c>
      <c r="E515" s="17" t="str">
        <f t="shared" si="43"/>
        <v/>
      </c>
      <c r="F515" s="17" t="str">
        <f t="shared" si="47"/>
        <v/>
      </c>
      <c r="G515" s="17" t="str">
        <f t="shared" si="44"/>
        <v/>
      </c>
    </row>
    <row r="516" spans="2:7">
      <c r="B516" s="16" t="str">
        <f t="shared" si="45"/>
        <v/>
      </c>
      <c r="C516" s="17" t="str">
        <f t="shared" si="46"/>
        <v/>
      </c>
      <c r="D516" s="17" t="str">
        <f t="shared" si="42"/>
        <v/>
      </c>
      <c r="E516" s="17" t="str">
        <f t="shared" si="43"/>
        <v/>
      </c>
      <c r="F516" s="17" t="str">
        <f t="shared" si="47"/>
        <v/>
      </c>
      <c r="G516" s="17" t="str">
        <f t="shared" si="44"/>
        <v/>
      </c>
    </row>
    <row r="517" spans="2:7">
      <c r="B517" s="16" t="str">
        <f t="shared" si="45"/>
        <v/>
      </c>
      <c r="C517" s="17" t="str">
        <f t="shared" si="46"/>
        <v/>
      </c>
      <c r="D517" s="17" t="str">
        <f t="shared" si="42"/>
        <v/>
      </c>
      <c r="E517" s="17" t="str">
        <f t="shared" si="43"/>
        <v/>
      </c>
      <c r="F517" s="17" t="str">
        <f t="shared" si="47"/>
        <v/>
      </c>
      <c r="G517" s="17" t="str">
        <f t="shared" si="44"/>
        <v/>
      </c>
    </row>
    <row r="518" spans="2:7">
      <c r="B518" s="16" t="str">
        <f t="shared" si="45"/>
        <v/>
      </c>
      <c r="C518" s="17" t="str">
        <f t="shared" si="46"/>
        <v/>
      </c>
      <c r="D518" s="17" t="str">
        <f t="shared" si="42"/>
        <v/>
      </c>
      <c r="E518" s="17" t="str">
        <f t="shared" si="43"/>
        <v/>
      </c>
      <c r="F518" s="17" t="str">
        <f t="shared" si="47"/>
        <v/>
      </c>
      <c r="G518" s="17" t="str">
        <f t="shared" si="44"/>
        <v/>
      </c>
    </row>
    <row r="519" spans="2:7">
      <c r="B519" s="16" t="str">
        <f t="shared" si="45"/>
        <v/>
      </c>
      <c r="C519" s="17" t="str">
        <f t="shared" si="46"/>
        <v/>
      </c>
      <c r="D519" s="17" t="str">
        <f t="shared" si="42"/>
        <v/>
      </c>
      <c r="E519" s="17" t="str">
        <f t="shared" si="43"/>
        <v/>
      </c>
      <c r="F519" s="17" t="str">
        <f t="shared" si="47"/>
        <v/>
      </c>
      <c r="G519" s="17" t="str">
        <f t="shared" si="44"/>
        <v/>
      </c>
    </row>
    <row r="520" spans="2:7">
      <c r="B520" s="16" t="str">
        <f t="shared" si="45"/>
        <v/>
      </c>
      <c r="C520" s="17" t="str">
        <f t="shared" si="46"/>
        <v/>
      </c>
      <c r="D520" s="17" t="str">
        <f t="shared" si="42"/>
        <v/>
      </c>
      <c r="E520" s="17" t="str">
        <f t="shared" si="43"/>
        <v/>
      </c>
      <c r="F520" s="17" t="str">
        <f t="shared" si="47"/>
        <v/>
      </c>
      <c r="G520" s="17" t="str">
        <f t="shared" si="44"/>
        <v/>
      </c>
    </row>
    <row r="521" spans="2:7">
      <c r="B521" s="16" t="str">
        <f t="shared" si="45"/>
        <v/>
      </c>
      <c r="C521" s="17" t="str">
        <f t="shared" si="46"/>
        <v/>
      </c>
      <c r="D521" s="17" t="str">
        <f t="shared" ref="D521:D584" si="48">IF(B521="","",Greiðsla)</f>
        <v/>
      </c>
      <c r="E521" s="17" t="str">
        <f t="shared" ref="E521:E584" si="49">IF(B521="","",C521*Vextir/12)</f>
        <v/>
      </c>
      <c r="F521" s="17" t="str">
        <f t="shared" si="47"/>
        <v/>
      </c>
      <c r="G521" s="17" t="str">
        <f t="shared" ref="G521:G584" si="50">IF(B521="","",C521-D521)</f>
        <v/>
      </c>
    </row>
    <row r="522" spans="2:7">
      <c r="B522" s="16" t="str">
        <f t="shared" ref="B522:B585" si="51">IF(OR(B521="",B521=Fj.afborgana),"",B521+1)</f>
        <v/>
      </c>
      <c r="C522" s="17" t="str">
        <f t="shared" ref="C522:C585" si="52">IF(B522="","",G521)</f>
        <v/>
      </c>
      <c r="D522" s="17" t="str">
        <f t="shared" si="48"/>
        <v/>
      </c>
      <c r="E522" s="17" t="str">
        <f t="shared" si="49"/>
        <v/>
      </c>
      <c r="F522" s="17" t="str">
        <f t="shared" ref="F522:F585" si="53">IF(D522="","",D522+E522)</f>
        <v/>
      </c>
      <c r="G522" s="17" t="str">
        <f t="shared" si="50"/>
        <v/>
      </c>
    </row>
    <row r="523" spans="2:7">
      <c r="B523" s="16" t="str">
        <f t="shared" si="51"/>
        <v/>
      </c>
      <c r="C523" s="17" t="str">
        <f t="shared" si="52"/>
        <v/>
      </c>
      <c r="D523" s="17" t="str">
        <f t="shared" si="48"/>
        <v/>
      </c>
      <c r="E523" s="17" t="str">
        <f t="shared" si="49"/>
        <v/>
      </c>
      <c r="F523" s="17" t="str">
        <f t="shared" si="53"/>
        <v/>
      </c>
      <c r="G523" s="17" t="str">
        <f t="shared" si="50"/>
        <v/>
      </c>
    </row>
    <row r="524" spans="2:7">
      <c r="B524" s="16" t="str">
        <f t="shared" si="51"/>
        <v/>
      </c>
      <c r="C524" s="17" t="str">
        <f t="shared" si="52"/>
        <v/>
      </c>
      <c r="D524" s="17" t="str">
        <f t="shared" si="48"/>
        <v/>
      </c>
      <c r="E524" s="17" t="str">
        <f t="shared" si="49"/>
        <v/>
      </c>
      <c r="F524" s="17" t="str">
        <f t="shared" si="53"/>
        <v/>
      </c>
      <c r="G524" s="17" t="str">
        <f t="shared" si="50"/>
        <v/>
      </c>
    </row>
    <row r="525" spans="2:7">
      <c r="B525" s="16" t="str">
        <f t="shared" si="51"/>
        <v/>
      </c>
      <c r="C525" s="17" t="str">
        <f t="shared" si="52"/>
        <v/>
      </c>
      <c r="D525" s="17" t="str">
        <f t="shared" si="48"/>
        <v/>
      </c>
      <c r="E525" s="17" t="str">
        <f t="shared" si="49"/>
        <v/>
      </c>
      <c r="F525" s="17" t="str">
        <f t="shared" si="53"/>
        <v/>
      </c>
      <c r="G525" s="17" t="str">
        <f t="shared" si="50"/>
        <v/>
      </c>
    </row>
    <row r="526" spans="2:7">
      <c r="B526" s="16" t="str">
        <f t="shared" si="51"/>
        <v/>
      </c>
      <c r="C526" s="17" t="str">
        <f t="shared" si="52"/>
        <v/>
      </c>
      <c r="D526" s="17" t="str">
        <f t="shared" si="48"/>
        <v/>
      </c>
      <c r="E526" s="17" t="str">
        <f t="shared" si="49"/>
        <v/>
      </c>
      <c r="F526" s="17" t="str">
        <f t="shared" si="53"/>
        <v/>
      </c>
      <c r="G526" s="17" t="str">
        <f t="shared" si="50"/>
        <v/>
      </c>
    </row>
    <row r="527" spans="2:7">
      <c r="B527" s="16" t="str">
        <f t="shared" si="51"/>
        <v/>
      </c>
      <c r="C527" s="17" t="str">
        <f t="shared" si="52"/>
        <v/>
      </c>
      <c r="D527" s="17" t="str">
        <f t="shared" si="48"/>
        <v/>
      </c>
      <c r="E527" s="17" t="str">
        <f t="shared" si="49"/>
        <v/>
      </c>
      <c r="F527" s="17" t="str">
        <f t="shared" si="53"/>
        <v/>
      </c>
      <c r="G527" s="17" t="str">
        <f t="shared" si="50"/>
        <v/>
      </c>
    </row>
    <row r="528" spans="2:7">
      <c r="B528" s="16" t="str">
        <f t="shared" si="51"/>
        <v/>
      </c>
      <c r="C528" s="17" t="str">
        <f t="shared" si="52"/>
        <v/>
      </c>
      <c r="D528" s="17" t="str">
        <f t="shared" si="48"/>
        <v/>
      </c>
      <c r="E528" s="17" t="str">
        <f t="shared" si="49"/>
        <v/>
      </c>
      <c r="F528" s="17" t="str">
        <f t="shared" si="53"/>
        <v/>
      </c>
      <c r="G528" s="17" t="str">
        <f t="shared" si="50"/>
        <v/>
      </c>
    </row>
    <row r="529" spans="2:7">
      <c r="B529" s="16" t="str">
        <f t="shared" si="51"/>
        <v/>
      </c>
      <c r="C529" s="17" t="str">
        <f t="shared" si="52"/>
        <v/>
      </c>
      <c r="D529" s="17" t="str">
        <f t="shared" si="48"/>
        <v/>
      </c>
      <c r="E529" s="17" t="str">
        <f t="shared" si="49"/>
        <v/>
      </c>
      <c r="F529" s="17" t="str">
        <f t="shared" si="53"/>
        <v/>
      </c>
      <c r="G529" s="17" t="str">
        <f t="shared" si="50"/>
        <v/>
      </c>
    </row>
    <row r="530" spans="2:7">
      <c r="B530" s="16" t="str">
        <f t="shared" si="51"/>
        <v/>
      </c>
      <c r="C530" s="17" t="str">
        <f t="shared" si="52"/>
        <v/>
      </c>
      <c r="D530" s="17" t="str">
        <f t="shared" si="48"/>
        <v/>
      </c>
      <c r="E530" s="17" t="str">
        <f t="shared" si="49"/>
        <v/>
      </c>
      <c r="F530" s="17" t="str">
        <f t="shared" si="53"/>
        <v/>
      </c>
      <c r="G530" s="17" t="str">
        <f t="shared" si="50"/>
        <v/>
      </c>
    </row>
    <row r="531" spans="2:7">
      <c r="B531" s="16" t="str">
        <f t="shared" si="51"/>
        <v/>
      </c>
      <c r="C531" s="17" t="str">
        <f t="shared" si="52"/>
        <v/>
      </c>
      <c r="D531" s="17" t="str">
        <f t="shared" si="48"/>
        <v/>
      </c>
      <c r="E531" s="17" t="str">
        <f t="shared" si="49"/>
        <v/>
      </c>
      <c r="F531" s="17" t="str">
        <f t="shared" si="53"/>
        <v/>
      </c>
      <c r="G531" s="17" t="str">
        <f t="shared" si="50"/>
        <v/>
      </c>
    </row>
    <row r="532" spans="2:7">
      <c r="B532" s="16" t="str">
        <f t="shared" si="51"/>
        <v/>
      </c>
      <c r="C532" s="17" t="str">
        <f t="shared" si="52"/>
        <v/>
      </c>
      <c r="D532" s="17" t="str">
        <f t="shared" si="48"/>
        <v/>
      </c>
      <c r="E532" s="17" t="str">
        <f t="shared" si="49"/>
        <v/>
      </c>
      <c r="F532" s="17" t="str">
        <f t="shared" si="53"/>
        <v/>
      </c>
      <c r="G532" s="17" t="str">
        <f t="shared" si="50"/>
        <v/>
      </c>
    </row>
    <row r="533" spans="2:7">
      <c r="B533" s="16" t="str">
        <f t="shared" si="51"/>
        <v/>
      </c>
      <c r="C533" s="17" t="str">
        <f t="shared" si="52"/>
        <v/>
      </c>
      <c r="D533" s="17" t="str">
        <f t="shared" si="48"/>
        <v/>
      </c>
      <c r="E533" s="17" t="str">
        <f t="shared" si="49"/>
        <v/>
      </c>
      <c r="F533" s="17" t="str">
        <f t="shared" si="53"/>
        <v/>
      </c>
      <c r="G533" s="17" t="str">
        <f t="shared" si="50"/>
        <v/>
      </c>
    </row>
    <row r="534" spans="2:7">
      <c r="B534" s="16" t="str">
        <f t="shared" si="51"/>
        <v/>
      </c>
      <c r="C534" s="17" t="str">
        <f t="shared" si="52"/>
        <v/>
      </c>
      <c r="D534" s="17" t="str">
        <f t="shared" si="48"/>
        <v/>
      </c>
      <c r="E534" s="17" t="str">
        <f t="shared" si="49"/>
        <v/>
      </c>
      <c r="F534" s="17" t="str">
        <f t="shared" si="53"/>
        <v/>
      </c>
      <c r="G534" s="17" t="str">
        <f t="shared" si="50"/>
        <v/>
      </c>
    </row>
    <row r="535" spans="2:7">
      <c r="B535" s="16" t="str">
        <f t="shared" si="51"/>
        <v/>
      </c>
      <c r="C535" s="17" t="str">
        <f t="shared" si="52"/>
        <v/>
      </c>
      <c r="D535" s="17" t="str">
        <f t="shared" si="48"/>
        <v/>
      </c>
      <c r="E535" s="17" t="str">
        <f t="shared" si="49"/>
        <v/>
      </c>
      <c r="F535" s="17" t="str">
        <f t="shared" si="53"/>
        <v/>
      </c>
      <c r="G535" s="17" t="str">
        <f t="shared" si="50"/>
        <v/>
      </c>
    </row>
    <row r="536" spans="2:7">
      <c r="B536" s="16" t="str">
        <f t="shared" si="51"/>
        <v/>
      </c>
      <c r="C536" s="17" t="str">
        <f t="shared" si="52"/>
        <v/>
      </c>
      <c r="D536" s="17" t="str">
        <f t="shared" si="48"/>
        <v/>
      </c>
      <c r="E536" s="17" t="str">
        <f t="shared" si="49"/>
        <v/>
      </c>
      <c r="F536" s="17" t="str">
        <f t="shared" si="53"/>
        <v/>
      </c>
      <c r="G536" s="17" t="str">
        <f t="shared" si="50"/>
        <v/>
      </c>
    </row>
    <row r="537" spans="2:7">
      <c r="B537" s="16" t="str">
        <f t="shared" si="51"/>
        <v/>
      </c>
      <c r="C537" s="17" t="str">
        <f t="shared" si="52"/>
        <v/>
      </c>
      <c r="D537" s="17" t="str">
        <f t="shared" si="48"/>
        <v/>
      </c>
      <c r="E537" s="17" t="str">
        <f t="shared" si="49"/>
        <v/>
      </c>
      <c r="F537" s="17" t="str">
        <f t="shared" si="53"/>
        <v/>
      </c>
      <c r="G537" s="17" t="str">
        <f t="shared" si="50"/>
        <v/>
      </c>
    </row>
    <row r="538" spans="2:7">
      <c r="B538" s="16" t="str">
        <f t="shared" si="51"/>
        <v/>
      </c>
      <c r="C538" s="17" t="str">
        <f t="shared" si="52"/>
        <v/>
      </c>
      <c r="D538" s="17" t="str">
        <f t="shared" si="48"/>
        <v/>
      </c>
      <c r="E538" s="17" t="str">
        <f t="shared" si="49"/>
        <v/>
      </c>
      <c r="F538" s="17" t="str">
        <f t="shared" si="53"/>
        <v/>
      </c>
      <c r="G538" s="17" t="str">
        <f t="shared" si="50"/>
        <v/>
      </c>
    </row>
    <row r="539" spans="2:7">
      <c r="B539" s="16" t="str">
        <f t="shared" si="51"/>
        <v/>
      </c>
      <c r="C539" s="17" t="str">
        <f t="shared" si="52"/>
        <v/>
      </c>
      <c r="D539" s="17" t="str">
        <f t="shared" si="48"/>
        <v/>
      </c>
      <c r="E539" s="17" t="str">
        <f t="shared" si="49"/>
        <v/>
      </c>
      <c r="F539" s="17" t="str">
        <f t="shared" si="53"/>
        <v/>
      </c>
      <c r="G539" s="17" t="str">
        <f t="shared" si="50"/>
        <v/>
      </c>
    </row>
    <row r="540" spans="2:7">
      <c r="B540" s="16" t="str">
        <f t="shared" si="51"/>
        <v/>
      </c>
      <c r="C540" s="17" t="str">
        <f t="shared" si="52"/>
        <v/>
      </c>
      <c r="D540" s="17" t="str">
        <f t="shared" si="48"/>
        <v/>
      </c>
      <c r="E540" s="17" t="str">
        <f t="shared" si="49"/>
        <v/>
      </c>
      <c r="F540" s="17" t="str">
        <f t="shared" si="53"/>
        <v/>
      </c>
      <c r="G540" s="17" t="str">
        <f t="shared" si="50"/>
        <v/>
      </c>
    </row>
    <row r="541" spans="2:7">
      <c r="B541" s="16" t="str">
        <f t="shared" si="51"/>
        <v/>
      </c>
      <c r="C541" s="17" t="str">
        <f t="shared" si="52"/>
        <v/>
      </c>
      <c r="D541" s="17" t="str">
        <f t="shared" si="48"/>
        <v/>
      </c>
      <c r="E541" s="17" t="str">
        <f t="shared" si="49"/>
        <v/>
      </c>
      <c r="F541" s="17" t="str">
        <f t="shared" si="53"/>
        <v/>
      </c>
      <c r="G541" s="17" t="str">
        <f t="shared" si="50"/>
        <v/>
      </c>
    </row>
    <row r="542" spans="2:7">
      <c r="B542" s="16" t="str">
        <f t="shared" si="51"/>
        <v/>
      </c>
      <c r="C542" s="17" t="str">
        <f t="shared" si="52"/>
        <v/>
      </c>
      <c r="D542" s="17" t="str">
        <f t="shared" si="48"/>
        <v/>
      </c>
      <c r="E542" s="17" t="str">
        <f t="shared" si="49"/>
        <v/>
      </c>
      <c r="F542" s="17" t="str">
        <f t="shared" si="53"/>
        <v/>
      </c>
      <c r="G542" s="17" t="str">
        <f t="shared" si="50"/>
        <v/>
      </c>
    </row>
    <row r="543" spans="2:7">
      <c r="B543" s="16" t="str">
        <f t="shared" si="51"/>
        <v/>
      </c>
      <c r="C543" s="17" t="str">
        <f t="shared" si="52"/>
        <v/>
      </c>
      <c r="D543" s="17" t="str">
        <f t="shared" si="48"/>
        <v/>
      </c>
      <c r="E543" s="17" t="str">
        <f t="shared" si="49"/>
        <v/>
      </c>
      <c r="F543" s="17" t="str">
        <f t="shared" si="53"/>
        <v/>
      </c>
      <c r="G543" s="17" t="str">
        <f t="shared" si="50"/>
        <v/>
      </c>
    </row>
    <row r="544" spans="2:7">
      <c r="B544" s="16" t="str">
        <f t="shared" si="51"/>
        <v/>
      </c>
      <c r="C544" s="17" t="str">
        <f t="shared" si="52"/>
        <v/>
      </c>
      <c r="D544" s="17" t="str">
        <f t="shared" si="48"/>
        <v/>
      </c>
      <c r="E544" s="17" t="str">
        <f t="shared" si="49"/>
        <v/>
      </c>
      <c r="F544" s="17" t="str">
        <f t="shared" si="53"/>
        <v/>
      </c>
      <c r="G544" s="17" t="str">
        <f t="shared" si="50"/>
        <v/>
      </c>
    </row>
    <row r="545" spans="2:7">
      <c r="B545" s="16" t="str">
        <f t="shared" si="51"/>
        <v/>
      </c>
      <c r="C545" s="17" t="str">
        <f t="shared" si="52"/>
        <v/>
      </c>
      <c r="D545" s="17" t="str">
        <f t="shared" si="48"/>
        <v/>
      </c>
      <c r="E545" s="17" t="str">
        <f t="shared" si="49"/>
        <v/>
      </c>
      <c r="F545" s="17" t="str">
        <f t="shared" si="53"/>
        <v/>
      </c>
      <c r="G545" s="17" t="str">
        <f t="shared" si="50"/>
        <v/>
      </c>
    </row>
    <row r="546" spans="2:7">
      <c r="B546" s="16" t="str">
        <f t="shared" si="51"/>
        <v/>
      </c>
      <c r="C546" s="17" t="str">
        <f t="shared" si="52"/>
        <v/>
      </c>
      <c r="D546" s="17" t="str">
        <f t="shared" si="48"/>
        <v/>
      </c>
      <c r="E546" s="17" t="str">
        <f t="shared" si="49"/>
        <v/>
      </c>
      <c r="F546" s="17" t="str">
        <f t="shared" si="53"/>
        <v/>
      </c>
      <c r="G546" s="17" t="str">
        <f t="shared" si="50"/>
        <v/>
      </c>
    </row>
    <row r="547" spans="2:7">
      <c r="B547" s="16" t="str">
        <f t="shared" si="51"/>
        <v/>
      </c>
      <c r="C547" s="17" t="str">
        <f t="shared" si="52"/>
        <v/>
      </c>
      <c r="D547" s="17" t="str">
        <f t="shared" si="48"/>
        <v/>
      </c>
      <c r="E547" s="17" t="str">
        <f t="shared" si="49"/>
        <v/>
      </c>
      <c r="F547" s="17" t="str">
        <f t="shared" si="53"/>
        <v/>
      </c>
      <c r="G547" s="17" t="str">
        <f t="shared" si="50"/>
        <v/>
      </c>
    </row>
    <row r="548" spans="2:7">
      <c r="B548" s="16" t="str">
        <f t="shared" si="51"/>
        <v/>
      </c>
      <c r="C548" s="17" t="str">
        <f t="shared" si="52"/>
        <v/>
      </c>
      <c r="D548" s="17" t="str">
        <f t="shared" si="48"/>
        <v/>
      </c>
      <c r="E548" s="17" t="str">
        <f t="shared" si="49"/>
        <v/>
      </c>
      <c r="F548" s="17" t="str">
        <f t="shared" si="53"/>
        <v/>
      </c>
      <c r="G548" s="17" t="str">
        <f t="shared" si="50"/>
        <v/>
      </c>
    </row>
    <row r="549" spans="2:7">
      <c r="B549" s="16" t="str">
        <f t="shared" si="51"/>
        <v/>
      </c>
      <c r="C549" s="17" t="str">
        <f t="shared" si="52"/>
        <v/>
      </c>
      <c r="D549" s="17" t="str">
        <f t="shared" si="48"/>
        <v/>
      </c>
      <c r="E549" s="17" t="str">
        <f t="shared" si="49"/>
        <v/>
      </c>
      <c r="F549" s="17" t="str">
        <f t="shared" si="53"/>
        <v/>
      </c>
      <c r="G549" s="17" t="str">
        <f t="shared" si="50"/>
        <v/>
      </c>
    </row>
    <row r="550" spans="2:7">
      <c r="B550" s="16" t="str">
        <f t="shared" si="51"/>
        <v/>
      </c>
      <c r="C550" s="17" t="str">
        <f t="shared" si="52"/>
        <v/>
      </c>
      <c r="D550" s="17" t="str">
        <f t="shared" si="48"/>
        <v/>
      </c>
      <c r="E550" s="17" t="str">
        <f t="shared" si="49"/>
        <v/>
      </c>
      <c r="F550" s="17" t="str">
        <f t="shared" si="53"/>
        <v/>
      </c>
      <c r="G550" s="17" t="str">
        <f t="shared" si="50"/>
        <v/>
      </c>
    </row>
    <row r="551" spans="2:7">
      <c r="B551" s="16" t="str">
        <f t="shared" si="51"/>
        <v/>
      </c>
      <c r="C551" s="17" t="str">
        <f t="shared" si="52"/>
        <v/>
      </c>
      <c r="D551" s="17" t="str">
        <f t="shared" si="48"/>
        <v/>
      </c>
      <c r="E551" s="17" t="str">
        <f t="shared" si="49"/>
        <v/>
      </c>
      <c r="F551" s="17" t="str">
        <f t="shared" si="53"/>
        <v/>
      </c>
      <c r="G551" s="17" t="str">
        <f t="shared" si="50"/>
        <v/>
      </c>
    </row>
    <row r="552" spans="2:7">
      <c r="B552" s="16" t="str">
        <f t="shared" si="51"/>
        <v/>
      </c>
      <c r="C552" s="17" t="str">
        <f t="shared" si="52"/>
        <v/>
      </c>
      <c r="D552" s="17" t="str">
        <f t="shared" si="48"/>
        <v/>
      </c>
      <c r="E552" s="17" t="str">
        <f t="shared" si="49"/>
        <v/>
      </c>
      <c r="F552" s="17" t="str">
        <f t="shared" si="53"/>
        <v/>
      </c>
      <c r="G552" s="17" t="str">
        <f t="shared" si="50"/>
        <v/>
      </c>
    </row>
    <row r="553" spans="2:7">
      <c r="B553" s="16" t="str">
        <f t="shared" si="51"/>
        <v/>
      </c>
      <c r="C553" s="17" t="str">
        <f t="shared" si="52"/>
        <v/>
      </c>
      <c r="D553" s="17" t="str">
        <f t="shared" si="48"/>
        <v/>
      </c>
      <c r="E553" s="17" t="str">
        <f t="shared" si="49"/>
        <v/>
      </c>
      <c r="F553" s="17" t="str">
        <f t="shared" si="53"/>
        <v/>
      </c>
      <c r="G553" s="17" t="str">
        <f t="shared" si="50"/>
        <v/>
      </c>
    </row>
    <row r="554" spans="2:7">
      <c r="B554" s="16" t="str">
        <f t="shared" si="51"/>
        <v/>
      </c>
      <c r="C554" s="17" t="str">
        <f t="shared" si="52"/>
        <v/>
      </c>
      <c r="D554" s="17" t="str">
        <f t="shared" si="48"/>
        <v/>
      </c>
      <c r="E554" s="17" t="str">
        <f t="shared" si="49"/>
        <v/>
      </c>
      <c r="F554" s="17" t="str">
        <f t="shared" si="53"/>
        <v/>
      </c>
      <c r="G554" s="17" t="str">
        <f t="shared" si="50"/>
        <v/>
      </c>
    </row>
    <row r="555" spans="2:7">
      <c r="B555" s="16" t="str">
        <f t="shared" si="51"/>
        <v/>
      </c>
      <c r="C555" s="17" t="str">
        <f t="shared" si="52"/>
        <v/>
      </c>
      <c r="D555" s="17" t="str">
        <f t="shared" si="48"/>
        <v/>
      </c>
      <c r="E555" s="17" t="str">
        <f t="shared" si="49"/>
        <v/>
      </c>
      <c r="F555" s="17" t="str">
        <f t="shared" si="53"/>
        <v/>
      </c>
      <c r="G555" s="17" t="str">
        <f t="shared" si="50"/>
        <v/>
      </c>
    </row>
    <row r="556" spans="2:7">
      <c r="B556" s="16" t="str">
        <f t="shared" si="51"/>
        <v/>
      </c>
      <c r="C556" s="17" t="str">
        <f t="shared" si="52"/>
        <v/>
      </c>
      <c r="D556" s="17" t="str">
        <f t="shared" si="48"/>
        <v/>
      </c>
      <c r="E556" s="17" t="str">
        <f t="shared" si="49"/>
        <v/>
      </c>
      <c r="F556" s="17" t="str">
        <f t="shared" si="53"/>
        <v/>
      </c>
      <c r="G556" s="17" t="str">
        <f t="shared" si="50"/>
        <v/>
      </c>
    </row>
    <row r="557" spans="2:7">
      <c r="B557" s="16" t="str">
        <f t="shared" si="51"/>
        <v/>
      </c>
      <c r="C557" s="17" t="str">
        <f t="shared" si="52"/>
        <v/>
      </c>
      <c r="D557" s="17" t="str">
        <f t="shared" si="48"/>
        <v/>
      </c>
      <c r="E557" s="17" t="str">
        <f t="shared" si="49"/>
        <v/>
      </c>
      <c r="F557" s="17" t="str">
        <f t="shared" si="53"/>
        <v/>
      </c>
      <c r="G557" s="17" t="str">
        <f t="shared" si="50"/>
        <v/>
      </c>
    </row>
    <row r="558" spans="2:7">
      <c r="B558" s="16" t="str">
        <f t="shared" si="51"/>
        <v/>
      </c>
      <c r="C558" s="17" t="str">
        <f t="shared" si="52"/>
        <v/>
      </c>
      <c r="D558" s="17" t="str">
        <f t="shared" si="48"/>
        <v/>
      </c>
      <c r="E558" s="17" t="str">
        <f t="shared" si="49"/>
        <v/>
      </c>
      <c r="F558" s="17" t="str">
        <f t="shared" si="53"/>
        <v/>
      </c>
      <c r="G558" s="17" t="str">
        <f t="shared" si="50"/>
        <v/>
      </c>
    </row>
    <row r="559" spans="2:7">
      <c r="B559" s="16" t="str">
        <f t="shared" si="51"/>
        <v/>
      </c>
      <c r="C559" s="17" t="str">
        <f t="shared" si="52"/>
        <v/>
      </c>
      <c r="D559" s="17" t="str">
        <f t="shared" si="48"/>
        <v/>
      </c>
      <c r="E559" s="17" t="str">
        <f t="shared" si="49"/>
        <v/>
      </c>
      <c r="F559" s="17" t="str">
        <f t="shared" si="53"/>
        <v/>
      </c>
      <c r="G559" s="17" t="str">
        <f t="shared" si="50"/>
        <v/>
      </c>
    </row>
    <row r="560" spans="2:7">
      <c r="B560" s="16" t="str">
        <f t="shared" si="51"/>
        <v/>
      </c>
      <c r="C560" s="17" t="str">
        <f t="shared" si="52"/>
        <v/>
      </c>
      <c r="D560" s="17" t="str">
        <f t="shared" si="48"/>
        <v/>
      </c>
      <c r="E560" s="17" t="str">
        <f t="shared" si="49"/>
        <v/>
      </c>
      <c r="F560" s="17" t="str">
        <f t="shared" si="53"/>
        <v/>
      </c>
      <c r="G560" s="17" t="str">
        <f t="shared" si="50"/>
        <v/>
      </c>
    </row>
    <row r="561" spans="2:7">
      <c r="B561" s="16" t="str">
        <f t="shared" si="51"/>
        <v/>
      </c>
      <c r="C561" s="17" t="str">
        <f t="shared" si="52"/>
        <v/>
      </c>
      <c r="D561" s="17" t="str">
        <f t="shared" si="48"/>
        <v/>
      </c>
      <c r="E561" s="17" t="str">
        <f t="shared" si="49"/>
        <v/>
      </c>
      <c r="F561" s="17" t="str">
        <f t="shared" si="53"/>
        <v/>
      </c>
      <c r="G561" s="17" t="str">
        <f t="shared" si="50"/>
        <v/>
      </c>
    </row>
    <row r="562" spans="2:7">
      <c r="B562" s="16" t="str">
        <f t="shared" si="51"/>
        <v/>
      </c>
      <c r="C562" s="17" t="str">
        <f t="shared" si="52"/>
        <v/>
      </c>
      <c r="D562" s="17" t="str">
        <f t="shared" si="48"/>
        <v/>
      </c>
      <c r="E562" s="17" t="str">
        <f t="shared" si="49"/>
        <v/>
      </c>
      <c r="F562" s="17" t="str">
        <f t="shared" si="53"/>
        <v/>
      </c>
      <c r="G562" s="17" t="str">
        <f t="shared" si="50"/>
        <v/>
      </c>
    </row>
    <row r="563" spans="2:7">
      <c r="B563" s="16" t="str">
        <f t="shared" si="51"/>
        <v/>
      </c>
      <c r="C563" s="17" t="str">
        <f t="shared" si="52"/>
        <v/>
      </c>
      <c r="D563" s="17" t="str">
        <f t="shared" si="48"/>
        <v/>
      </c>
      <c r="E563" s="17" t="str">
        <f t="shared" si="49"/>
        <v/>
      </c>
      <c r="F563" s="17" t="str">
        <f t="shared" si="53"/>
        <v/>
      </c>
      <c r="G563" s="17" t="str">
        <f t="shared" si="50"/>
        <v/>
      </c>
    </row>
    <row r="564" spans="2:7">
      <c r="B564" s="16" t="str">
        <f t="shared" si="51"/>
        <v/>
      </c>
      <c r="C564" s="17" t="str">
        <f t="shared" si="52"/>
        <v/>
      </c>
      <c r="D564" s="17" t="str">
        <f t="shared" si="48"/>
        <v/>
      </c>
      <c r="E564" s="17" t="str">
        <f t="shared" si="49"/>
        <v/>
      </c>
      <c r="F564" s="17" t="str">
        <f t="shared" si="53"/>
        <v/>
      </c>
      <c r="G564" s="17" t="str">
        <f t="shared" si="50"/>
        <v/>
      </c>
    </row>
    <row r="565" spans="2:7">
      <c r="B565" s="16" t="str">
        <f t="shared" si="51"/>
        <v/>
      </c>
      <c r="C565" s="17" t="str">
        <f t="shared" si="52"/>
        <v/>
      </c>
      <c r="D565" s="17" t="str">
        <f t="shared" si="48"/>
        <v/>
      </c>
      <c r="E565" s="17" t="str">
        <f t="shared" si="49"/>
        <v/>
      </c>
      <c r="F565" s="17" t="str">
        <f t="shared" si="53"/>
        <v/>
      </c>
      <c r="G565" s="17" t="str">
        <f t="shared" si="50"/>
        <v/>
      </c>
    </row>
    <row r="566" spans="2:7">
      <c r="B566" s="16" t="str">
        <f t="shared" si="51"/>
        <v/>
      </c>
      <c r="C566" s="17" t="str">
        <f t="shared" si="52"/>
        <v/>
      </c>
      <c r="D566" s="17" t="str">
        <f t="shared" si="48"/>
        <v/>
      </c>
      <c r="E566" s="17" t="str">
        <f t="shared" si="49"/>
        <v/>
      </c>
      <c r="F566" s="17" t="str">
        <f t="shared" si="53"/>
        <v/>
      </c>
      <c r="G566" s="17" t="str">
        <f t="shared" si="50"/>
        <v/>
      </c>
    </row>
    <row r="567" spans="2:7">
      <c r="B567" s="16" t="str">
        <f t="shared" si="51"/>
        <v/>
      </c>
      <c r="C567" s="17" t="str">
        <f t="shared" si="52"/>
        <v/>
      </c>
      <c r="D567" s="17" t="str">
        <f t="shared" si="48"/>
        <v/>
      </c>
      <c r="E567" s="17" t="str">
        <f t="shared" si="49"/>
        <v/>
      </c>
      <c r="F567" s="17" t="str">
        <f t="shared" si="53"/>
        <v/>
      </c>
      <c r="G567" s="17" t="str">
        <f t="shared" si="50"/>
        <v/>
      </c>
    </row>
    <row r="568" spans="2:7">
      <c r="B568" s="16" t="str">
        <f t="shared" si="51"/>
        <v/>
      </c>
      <c r="C568" s="17" t="str">
        <f t="shared" si="52"/>
        <v/>
      </c>
      <c r="D568" s="17" t="str">
        <f t="shared" si="48"/>
        <v/>
      </c>
      <c r="E568" s="17" t="str">
        <f t="shared" si="49"/>
        <v/>
      </c>
      <c r="F568" s="17" t="str">
        <f t="shared" si="53"/>
        <v/>
      </c>
      <c r="G568" s="17" t="str">
        <f t="shared" si="50"/>
        <v/>
      </c>
    </row>
    <row r="569" spans="2:7">
      <c r="B569" s="16" t="str">
        <f t="shared" si="51"/>
        <v/>
      </c>
      <c r="C569" s="17" t="str">
        <f t="shared" si="52"/>
        <v/>
      </c>
      <c r="D569" s="17" t="str">
        <f t="shared" si="48"/>
        <v/>
      </c>
      <c r="E569" s="17" t="str">
        <f t="shared" si="49"/>
        <v/>
      </c>
      <c r="F569" s="17" t="str">
        <f t="shared" si="53"/>
        <v/>
      </c>
      <c r="G569" s="17" t="str">
        <f t="shared" si="50"/>
        <v/>
      </c>
    </row>
    <row r="570" spans="2:7">
      <c r="B570" s="16" t="str">
        <f t="shared" si="51"/>
        <v/>
      </c>
      <c r="C570" s="17" t="str">
        <f t="shared" si="52"/>
        <v/>
      </c>
      <c r="D570" s="17" t="str">
        <f t="shared" si="48"/>
        <v/>
      </c>
      <c r="E570" s="17" t="str">
        <f t="shared" si="49"/>
        <v/>
      </c>
      <c r="F570" s="17" t="str">
        <f t="shared" si="53"/>
        <v/>
      </c>
      <c r="G570" s="17" t="str">
        <f t="shared" si="50"/>
        <v/>
      </c>
    </row>
    <row r="571" spans="2:7">
      <c r="B571" s="16" t="str">
        <f t="shared" si="51"/>
        <v/>
      </c>
      <c r="C571" s="17" t="str">
        <f t="shared" si="52"/>
        <v/>
      </c>
      <c r="D571" s="17" t="str">
        <f t="shared" si="48"/>
        <v/>
      </c>
      <c r="E571" s="17" t="str">
        <f t="shared" si="49"/>
        <v/>
      </c>
      <c r="F571" s="17" t="str">
        <f t="shared" si="53"/>
        <v/>
      </c>
      <c r="G571" s="17" t="str">
        <f t="shared" si="50"/>
        <v/>
      </c>
    </row>
    <row r="572" spans="2:7">
      <c r="B572" s="16" t="str">
        <f t="shared" si="51"/>
        <v/>
      </c>
      <c r="C572" s="17" t="str">
        <f t="shared" si="52"/>
        <v/>
      </c>
      <c r="D572" s="17" t="str">
        <f t="shared" si="48"/>
        <v/>
      </c>
      <c r="E572" s="17" t="str">
        <f t="shared" si="49"/>
        <v/>
      </c>
      <c r="F572" s="17" t="str">
        <f t="shared" si="53"/>
        <v/>
      </c>
      <c r="G572" s="17" t="str">
        <f t="shared" si="50"/>
        <v/>
      </c>
    </row>
    <row r="573" spans="2:7">
      <c r="B573" s="16" t="str">
        <f t="shared" si="51"/>
        <v/>
      </c>
      <c r="C573" s="17" t="str">
        <f t="shared" si="52"/>
        <v/>
      </c>
      <c r="D573" s="17" t="str">
        <f t="shared" si="48"/>
        <v/>
      </c>
      <c r="E573" s="17" t="str">
        <f t="shared" si="49"/>
        <v/>
      </c>
      <c r="F573" s="17" t="str">
        <f t="shared" si="53"/>
        <v/>
      </c>
      <c r="G573" s="17" t="str">
        <f t="shared" si="50"/>
        <v/>
      </c>
    </row>
    <row r="574" spans="2:7">
      <c r="B574" s="16" t="str">
        <f t="shared" si="51"/>
        <v/>
      </c>
      <c r="C574" s="17" t="str">
        <f t="shared" si="52"/>
        <v/>
      </c>
      <c r="D574" s="17" t="str">
        <f t="shared" si="48"/>
        <v/>
      </c>
      <c r="E574" s="17" t="str">
        <f t="shared" si="49"/>
        <v/>
      </c>
      <c r="F574" s="17" t="str">
        <f t="shared" si="53"/>
        <v/>
      </c>
      <c r="G574" s="17" t="str">
        <f t="shared" si="50"/>
        <v/>
      </c>
    </row>
    <row r="575" spans="2:7">
      <c r="B575" s="16" t="str">
        <f t="shared" si="51"/>
        <v/>
      </c>
      <c r="C575" s="17" t="str">
        <f t="shared" si="52"/>
        <v/>
      </c>
      <c r="D575" s="17" t="str">
        <f t="shared" si="48"/>
        <v/>
      </c>
      <c r="E575" s="17" t="str">
        <f t="shared" si="49"/>
        <v/>
      </c>
      <c r="F575" s="17" t="str">
        <f t="shared" si="53"/>
        <v/>
      </c>
      <c r="G575" s="17" t="str">
        <f t="shared" si="50"/>
        <v/>
      </c>
    </row>
    <row r="576" spans="2:7">
      <c r="B576" s="16" t="str">
        <f t="shared" si="51"/>
        <v/>
      </c>
      <c r="C576" s="17" t="str">
        <f t="shared" si="52"/>
        <v/>
      </c>
      <c r="D576" s="17" t="str">
        <f t="shared" si="48"/>
        <v/>
      </c>
      <c r="E576" s="17" t="str">
        <f t="shared" si="49"/>
        <v/>
      </c>
      <c r="F576" s="17" t="str">
        <f t="shared" si="53"/>
        <v/>
      </c>
      <c r="G576" s="17" t="str">
        <f t="shared" si="50"/>
        <v/>
      </c>
    </row>
    <row r="577" spans="2:7">
      <c r="B577" s="16" t="str">
        <f t="shared" si="51"/>
        <v/>
      </c>
      <c r="C577" s="17" t="str">
        <f t="shared" si="52"/>
        <v/>
      </c>
      <c r="D577" s="17" t="str">
        <f t="shared" si="48"/>
        <v/>
      </c>
      <c r="E577" s="17" t="str">
        <f t="shared" si="49"/>
        <v/>
      </c>
      <c r="F577" s="17" t="str">
        <f t="shared" si="53"/>
        <v/>
      </c>
      <c r="G577" s="17" t="str">
        <f t="shared" si="50"/>
        <v/>
      </c>
    </row>
    <row r="578" spans="2:7">
      <c r="B578" s="16" t="str">
        <f t="shared" si="51"/>
        <v/>
      </c>
      <c r="C578" s="17" t="str">
        <f t="shared" si="52"/>
        <v/>
      </c>
      <c r="D578" s="17" t="str">
        <f t="shared" si="48"/>
        <v/>
      </c>
      <c r="E578" s="17" t="str">
        <f t="shared" si="49"/>
        <v/>
      </c>
      <c r="F578" s="17" t="str">
        <f t="shared" si="53"/>
        <v/>
      </c>
      <c r="G578" s="17" t="str">
        <f t="shared" si="50"/>
        <v/>
      </c>
    </row>
    <row r="579" spans="2:7">
      <c r="B579" s="16" t="str">
        <f t="shared" si="51"/>
        <v/>
      </c>
      <c r="C579" s="17" t="str">
        <f t="shared" si="52"/>
        <v/>
      </c>
      <c r="D579" s="17" t="str">
        <f t="shared" si="48"/>
        <v/>
      </c>
      <c r="E579" s="17" t="str">
        <f t="shared" si="49"/>
        <v/>
      </c>
      <c r="F579" s="17" t="str">
        <f t="shared" si="53"/>
        <v/>
      </c>
      <c r="G579" s="17" t="str">
        <f t="shared" si="50"/>
        <v/>
      </c>
    </row>
    <row r="580" spans="2:7">
      <c r="B580" s="16" t="str">
        <f t="shared" si="51"/>
        <v/>
      </c>
      <c r="C580" s="17" t="str">
        <f t="shared" si="52"/>
        <v/>
      </c>
      <c r="D580" s="17" t="str">
        <f t="shared" si="48"/>
        <v/>
      </c>
      <c r="E580" s="17" t="str">
        <f t="shared" si="49"/>
        <v/>
      </c>
      <c r="F580" s="17" t="str">
        <f t="shared" si="53"/>
        <v/>
      </c>
      <c r="G580" s="17" t="str">
        <f t="shared" si="50"/>
        <v/>
      </c>
    </row>
    <row r="581" spans="2:7">
      <c r="B581" s="16" t="str">
        <f t="shared" si="51"/>
        <v/>
      </c>
      <c r="C581" s="17" t="str">
        <f t="shared" si="52"/>
        <v/>
      </c>
      <c r="D581" s="17" t="str">
        <f t="shared" si="48"/>
        <v/>
      </c>
      <c r="E581" s="17" t="str">
        <f t="shared" si="49"/>
        <v/>
      </c>
      <c r="F581" s="17" t="str">
        <f t="shared" si="53"/>
        <v/>
      </c>
      <c r="G581" s="17" t="str">
        <f t="shared" si="50"/>
        <v/>
      </c>
    </row>
    <row r="582" spans="2:7">
      <c r="B582" s="16" t="str">
        <f t="shared" si="51"/>
        <v/>
      </c>
      <c r="C582" s="17" t="str">
        <f t="shared" si="52"/>
        <v/>
      </c>
      <c r="D582" s="17" t="str">
        <f t="shared" si="48"/>
        <v/>
      </c>
      <c r="E582" s="17" t="str">
        <f t="shared" si="49"/>
        <v/>
      </c>
      <c r="F582" s="17" t="str">
        <f t="shared" si="53"/>
        <v/>
      </c>
      <c r="G582" s="17" t="str">
        <f t="shared" si="50"/>
        <v/>
      </c>
    </row>
    <row r="583" spans="2:7">
      <c r="B583" s="16" t="str">
        <f t="shared" si="51"/>
        <v/>
      </c>
      <c r="C583" s="17" t="str">
        <f t="shared" si="52"/>
        <v/>
      </c>
      <c r="D583" s="17" t="str">
        <f t="shared" si="48"/>
        <v/>
      </c>
      <c r="E583" s="17" t="str">
        <f t="shared" si="49"/>
        <v/>
      </c>
      <c r="F583" s="17" t="str">
        <f t="shared" si="53"/>
        <v/>
      </c>
      <c r="G583" s="17" t="str">
        <f t="shared" si="50"/>
        <v/>
      </c>
    </row>
    <row r="584" spans="2:7">
      <c r="B584" s="16" t="str">
        <f t="shared" si="51"/>
        <v/>
      </c>
      <c r="C584" s="17" t="str">
        <f t="shared" si="52"/>
        <v/>
      </c>
      <c r="D584" s="17" t="str">
        <f t="shared" si="48"/>
        <v/>
      </c>
      <c r="E584" s="17" t="str">
        <f t="shared" si="49"/>
        <v/>
      </c>
      <c r="F584" s="17" t="str">
        <f t="shared" si="53"/>
        <v/>
      </c>
      <c r="G584" s="17" t="str">
        <f t="shared" si="50"/>
        <v/>
      </c>
    </row>
    <row r="585" spans="2:7">
      <c r="B585" s="16" t="str">
        <f t="shared" si="51"/>
        <v/>
      </c>
      <c r="C585" s="17" t="str">
        <f t="shared" si="52"/>
        <v/>
      </c>
      <c r="D585" s="17" t="str">
        <f t="shared" ref="D585:D648" si="54">IF(B585="","",Greiðsla)</f>
        <v/>
      </c>
      <c r="E585" s="17" t="str">
        <f t="shared" ref="E585:E648" si="55">IF(B585="","",C585*Vextir/12)</f>
        <v/>
      </c>
      <c r="F585" s="17" t="str">
        <f t="shared" si="53"/>
        <v/>
      </c>
      <c r="G585" s="17" t="str">
        <f t="shared" ref="G585:G648" si="56">IF(B585="","",C585-D585)</f>
        <v/>
      </c>
    </row>
    <row r="586" spans="2:7">
      <c r="B586" s="16" t="str">
        <f t="shared" ref="B586:B649" si="57">IF(OR(B585="",B585=Fj.afborgana),"",B585+1)</f>
        <v/>
      </c>
      <c r="C586" s="17" t="str">
        <f t="shared" ref="C586:C649" si="58">IF(B586="","",G585)</f>
        <v/>
      </c>
      <c r="D586" s="17" t="str">
        <f t="shared" si="54"/>
        <v/>
      </c>
      <c r="E586" s="17" t="str">
        <f t="shared" si="55"/>
        <v/>
      </c>
      <c r="F586" s="17" t="str">
        <f t="shared" ref="F586:F649" si="59">IF(D586="","",D586+E586)</f>
        <v/>
      </c>
      <c r="G586" s="17" t="str">
        <f t="shared" si="56"/>
        <v/>
      </c>
    </row>
    <row r="587" spans="2:7">
      <c r="B587" s="16" t="str">
        <f t="shared" si="57"/>
        <v/>
      </c>
      <c r="C587" s="17" t="str">
        <f t="shared" si="58"/>
        <v/>
      </c>
      <c r="D587" s="17" t="str">
        <f t="shared" si="54"/>
        <v/>
      </c>
      <c r="E587" s="17" t="str">
        <f t="shared" si="55"/>
        <v/>
      </c>
      <c r="F587" s="17" t="str">
        <f t="shared" si="59"/>
        <v/>
      </c>
      <c r="G587" s="17" t="str">
        <f t="shared" si="56"/>
        <v/>
      </c>
    </row>
    <row r="588" spans="2:7">
      <c r="B588" s="16" t="str">
        <f t="shared" si="57"/>
        <v/>
      </c>
      <c r="C588" s="17" t="str">
        <f t="shared" si="58"/>
        <v/>
      </c>
      <c r="D588" s="17" t="str">
        <f t="shared" si="54"/>
        <v/>
      </c>
      <c r="E588" s="17" t="str">
        <f t="shared" si="55"/>
        <v/>
      </c>
      <c r="F588" s="17" t="str">
        <f t="shared" si="59"/>
        <v/>
      </c>
      <c r="G588" s="17" t="str">
        <f t="shared" si="56"/>
        <v/>
      </c>
    </row>
    <row r="589" spans="2:7">
      <c r="B589" s="16" t="str">
        <f t="shared" si="57"/>
        <v/>
      </c>
      <c r="C589" s="17" t="str">
        <f t="shared" si="58"/>
        <v/>
      </c>
      <c r="D589" s="17" t="str">
        <f t="shared" si="54"/>
        <v/>
      </c>
      <c r="E589" s="17" t="str">
        <f t="shared" si="55"/>
        <v/>
      </c>
      <c r="F589" s="17" t="str">
        <f t="shared" si="59"/>
        <v/>
      </c>
      <c r="G589" s="17" t="str">
        <f t="shared" si="56"/>
        <v/>
      </c>
    </row>
    <row r="590" spans="2:7">
      <c r="B590" s="16" t="str">
        <f t="shared" si="57"/>
        <v/>
      </c>
      <c r="C590" s="17" t="str">
        <f t="shared" si="58"/>
        <v/>
      </c>
      <c r="D590" s="17" t="str">
        <f t="shared" si="54"/>
        <v/>
      </c>
      <c r="E590" s="17" t="str">
        <f t="shared" si="55"/>
        <v/>
      </c>
      <c r="F590" s="17" t="str">
        <f t="shared" si="59"/>
        <v/>
      </c>
      <c r="G590" s="17" t="str">
        <f t="shared" si="56"/>
        <v/>
      </c>
    </row>
    <row r="591" spans="2:7">
      <c r="B591" s="16" t="str">
        <f t="shared" si="57"/>
        <v/>
      </c>
      <c r="C591" s="17" t="str">
        <f t="shared" si="58"/>
        <v/>
      </c>
      <c r="D591" s="17" t="str">
        <f t="shared" si="54"/>
        <v/>
      </c>
      <c r="E591" s="17" t="str">
        <f t="shared" si="55"/>
        <v/>
      </c>
      <c r="F591" s="17" t="str">
        <f t="shared" si="59"/>
        <v/>
      </c>
      <c r="G591" s="17" t="str">
        <f t="shared" si="56"/>
        <v/>
      </c>
    </row>
    <row r="592" spans="2:7">
      <c r="B592" s="16" t="str">
        <f t="shared" si="57"/>
        <v/>
      </c>
      <c r="C592" s="17" t="str">
        <f t="shared" si="58"/>
        <v/>
      </c>
      <c r="D592" s="17" t="str">
        <f t="shared" si="54"/>
        <v/>
      </c>
      <c r="E592" s="17" t="str">
        <f t="shared" si="55"/>
        <v/>
      </c>
      <c r="F592" s="17" t="str">
        <f t="shared" si="59"/>
        <v/>
      </c>
      <c r="G592" s="17" t="str">
        <f t="shared" si="56"/>
        <v/>
      </c>
    </row>
    <row r="593" spans="2:7">
      <c r="B593" s="16" t="str">
        <f t="shared" si="57"/>
        <v/>
      </c>
      <c r="C593" s="17" t="str">
        <f t="shared" si="58"/>
        <v/>
      </c>
      <c r="D593" s="17" t="str">
        <f t="shared" si="54"/>
        <v/>
      </c>
      <c r="E593" s="17" t="str">
        <f t="shared" si="55"/>
        <v/>
      </c>
      <c r="F593" s="17" t="str">
        <f t="shared" si="59"/>
        <v/>
      </c>
      <c r="G593" s="17" t="str">
        <f t="shared" si="56"/>
        <v/>
      </c>
    </row>
    <row r="594" spans="2:7">
      <c r="B594" s="16" t="str">
        <f t="shared" si="57"/>
        <v/>
      </c>
      <c r="C594" s="17" t="str">
        <f t="shared" si="58"/>
        <v/>
      </c>
      <c r="D594" s="17" t="str">
        <f t="shared" si="54"/>
        <v/>
      </c>
      <c r="E594" s="17" t="str">
        <f t="shared" si="55"/>
        <v/>
      </c>
      <c r="F594" s="17" t="str">
        <f t="shared" si="59"/>
        <v/>
      </c>
      <c r="G594" s="17" t="str">
        <f t="shared" si="56"/>
        <v/>
      </c>
    </row>
    <row r="595" spans="2:7">
      <c r="B595" s="16" t="str">
        <f t="shared" si="57"/>
        <v/>
      </c>
      <c r="C595" s="17" t="str">
        <f t="shared" si="58"/>
        <v/>
      </c>
      <c r="D595" s="17" t="str">
        <f t="shared" si="54"/>
        <v/>
      </c>
      <c r="E595" s="17" t="str">
        <f t="shared" si="55"/>
        <v/>
      </c>
      <c r="F595" s="17" t="str">
        <f t="shared" si="59"/>
        <v/>
      </c>
      <c r="G595" s="17" t="str">
        <f t="shared" si="56"/>
        <v/>
      </c>
    </row>
    <row r="596" spans="2:7">
      <c r="B596" s="16" t="str">
        <f t="shared" si="57"/>
        <v/>
      </c>
      <c r="C596" s="17" t="str">
        <f t="shared" si="58"/>
        <v/>
      </c>
      <c r="D596" s="17" t="str">
        <f t="shared" si="54"/>
        <v/>
      </c>
      <c r="E596" s="17" t="str">
        <f t="shared" si="55"/>
        <v/>
      </c>
      <c r="F596" s="17" t="str">
        <f t="shared" si="59"/>
        <v/>
      </c>
      <c r="G596" s="17" t="str">
        <f t="shared" si="56"/>
        <v/>
      </c>
    </row>
    <row r="597" spans="2:7">
      <c r="B597" s="16" t="str">
        <f t="shared" si="57"/>
        <v/>
      </c>
      <c r="C597" s="17" t="str">
        <f t="shared" si="58"/>
        <v/>
      </c>
      <c r="D597" s="17" t="str">
        <f t="shared" si="54"/>
        <v/>
      </c>
      <c r="E597" s="17" t="str">
        <f t="shared" si="55"/>
        <v/>
      </c>
      <c r="F597" s="17" t="str">
        <f t="shared" si="59"/>
        <v/>
      </c>
      <c r="G597" s="17" t="str">
        <f t="shared" si="56"/>
        <v/>
      </c>
    </row>
    <row r="598" spans="2:7">
      <c r="B598" s="16" t="str">
        <f t="shared" si="57"/>
        <v/>
      </c>
      <c r="C598" s="17" t="str">
        <f t="shared" si="58"/>
        <v/>
      </c>
      <c r="D598" s="17" t="str">
        <f t="shared" si="54"/>
        <v/>
      </c>
      <c r="E598" s="17" t="str">
        <f t="shared" si="55"/>
        <v/>
      </c>
      <c r="F598" s="17" t="str">
        <f t="shared" si="59"/>
        <v/>
      </c>
      <c r="G598" s="17" t="str">
        <f t="shared" si="56"/>
        <v/>
      </c>
    </row>
    <row r="599" spans="2:7">
      <c r="B599" s="16" t="str">
        <f t="shared" si="57"/>
        <v/>
      </c>
      <c r="C599" s="17" t="str">
        <f t="shared" si="58"/>
        <v/>
      </c>
      <c r="D599" s="17" t="str">
        <f t="shared" si="54"/>
        <v/>
      </c>
      <c r="E599" s="17" t="str">
        <f t="shared" si="55"/>
        <v/>
      </c>
      <c r="F599" s="17" t="str">
        <f t="shared" si="59"/>
        <v/>
      </c>
      <c r="G599" s="17" t="str">
        <f t="shared" si="56"/>
        <v/>
      </c>
    </row>
    <row r="600" spans="2:7">
      <c r="B600" s="16" t="str">
        <f t="shared" si="57"/>
        <v/>
      </c>
      <c r="C600" s="17" t="str">
        <f t="shared" si="58"/>
        <v/>
      </c>
      <c r="D600" s="17" t="str">
        <f t="shared" si="54"/>
        <v/>
      </c>
      <c r="E600" s="17" t="str">
        <f t="shared" si="55"/>
        <v/>
      </c>
      <c r="F600" s="17" t="str">
        <f t="shared" si="59"/>
        <v/>
      </c>
      <c r="G600" s="17" t="str">
        <f t="shared" si="56"/>
        <v/>
      </c>
    </row>
    <row r="601" spans="2:7">
      <c r="B601" s="16" t="str">
        <f t="shared" si="57"/>
        <v/>
      </c>
      <c r="C601" s="17" t="str">
        <f t="shared" si="58"/>
        <v/>
      </c>
      <c r="D601" s="17" t="str">
        <f t="shared" si="54"/>
        <v/>
      </c>
      <c r="E601" s="17" t="str">
        <f t="shared" si="55"/>
        <v/>
      </c>
      <c r="F601" s="17" t="str">
        <f t="shared" si="59"/>
        <v/>
      </c>
      <c r="G601" s="17" t="str">
        <f t="shared" si="56"/>
        <v/>
      </c>
    </row>
    <row r="602" spans="2:7">
      <c r="B602" s="16" t="str">
        <f t="shared" si="57"/>
        <v/>
      </c>
      <c r="C602" s="17" t="str">
        <f t="shared" si="58"/>
        <v/>
      </c>
      <c r="D602" s="17" t="str">
        <f t="shared" si="54"/>
        <v/>
      </c>
      <c r="E602" s="17" t="str">
        <f t="shared" si="55"/>
        <v/>
      </c>
      <c r="F602" s="17" t="str">
        <f t="shared" si="59"/>
        <v/>
      </c>
      <c r="G602" s="17" t="str">
        <f t="shared" si="56"/>
        <v/>
      </c>
    </row>
    <row r="603" spans="2:7">
      <c r="B603" s="16" t="str">
        <f t="shared" si="57"/>
        <v/>
      </c>
      <c r="C603" s="17" t="str">
        <f t="shared" si="58"/>
        <v/>
      </c>
      <c r="D603" s="17" t="str">
        <f t="shared" si="54"/>
        <v/>
      </c>
      <c r="E603" s="17" t="str">
        <f t="shared" si="55"/>
        <v/>
      </c>
      <c r="F603" s="17" t="str">
        <f t="shared" si="59"/>
        <v/>
      </c>
      <c r="G603" s="17" t="str">
        <f t="shared" si="56"/>
        <v/>
      </c>
    </row>
    <row r="604" spans="2:7">
      <c r="B604" s="16" t="str">
        <f t="shared" si="57"/>
        <v/>
      </c>
      <c r="C604" s="17" t="str">
        <f t="shared" si="58"/>
        <v/>
      </c>
      <c r="D604" s="17" t="str">
        <f t="shared" si="54"/>
        <v/>
      </c>
      <c r="E604" s="17" t="str">
        <f t="shared" si="55"/>
        <v/>
      </c>
      <c r="F604" s="17" t="str">
        <f t="shared" si="59"/>
        <v/>
      </c>
      <c r="G604" s="17" t="str">
        <f t="shared" si="56"/>
        <v/>
      </c>
    </row>
    <row r="605" spans="2:7">
      <c r="B605" s="16" t="str">
        <f t="shared" si="57"/>
        <v/>
      </c>
      <c r="C605" s="17" t="str">
        <f t="shared" si="58"/>
        <v/>
      </c>
      <c r="D605" s="17" t="str">
        <f t="shared" si="54"/>
        <v/>
      </c>
      <c r="E605" s="17" t="str">
        <f t="shared" si="55"/>
        <v/>
      </c>
      <c r="F605" s="17" t="str">
        <f t="shared" si="59"/>
        <v/>
      </c>
      <c r="G605" s="17" t="str">
        <f t="shared" si="56"/>
        <v/>
      </c>
    </row>
    <row r="606" spans="2:7">
      <c r="B606" s="16" t="str">
        <f t="shared" si="57"/>
        <v/>
      </c>
      <c r="C606" s="17" t="str">
        <f t="shared" si="58"/>
        <v/>
      </c>
      <c r="D606" s="17" t="str">
        <f t="shared" si="54"/>
        <v/>
      </c>
      <c r="E606" s="17" t="str">
        <f t="shared" si="55"/>
        <v/>
      </c>
      <c r="F606" s="17" t="str">
        <f t="shared" si="59"/>
        <v/>
      </c>
      <c r="G606" s="17" t="str">
        <f t="shared" si="56"/>
        <v/>
      </c>
    </row>
    <row r="607" spans="2:7">
      <c r="B607" s="16" t="str">
        <f t="shared" si="57"/>
        <v/>
      </c>
      <c r="C607" s="17" t="str">
        <f t="shared" si="58"/>
        <v/>
      </c>
      <c r="D607" s="17" t="str">
        <f t="shared" si="54"/>
        <v/>
      </c>
      <c r="E607" s="17" t="str">
        <f t="shared" si="55"/>
        <v/>
      </c>
      <c r="F607" s="17" t="str">
        <f t="shared" si="59"/>
        <v/>
      </c>
      <c r="G607" s="17" t="str">
        <f t="shared" si="56"/>
        <v/>
      </c>
    </row>
    <row r="608" spans="2:7">
      <c r="B608" s="16" t="str">
        <f t="shared" si="57"/>
        <v/>
      </c>
      <c r="C608" s="17" t="str">
        <f t="shared" si="58"/>
        <v/>
      </c>
      <c r="D608" s="17" t="str">
        <f t="shared" si="54"/>
        <v/>
      </c>
      <c r="E608" s="17" t="str">
        <f t="shared" si="55"/>
        <v/>
      </c>
      <c r="F608" s="17" t="str">
        <f t="shared" si="59"/>
        <v/>
      </c>
      <c r="G608" s="17" t="str">
        <f t="shared" si="56"/>
        <v/>
      </c>
    </row>
    <row r="609" spans="2:7">
      <c r="B609" s="16" t="str">
        <f t="shared" si="57"/>
        <v/>
      </c>
      <c r="C609" s="17" t="str">
        <f t="shared" si="58"/>
        <v/>
      </c>
      <c r="D609" s="17" t="str">
        <f t="shared" si="54"/>
        <v/>
      </c>
      <c r="E609" s="17" t="str">
        <f t="shared" si="55"/>
        <v/>
      </c>
      <c r="F609" s="17" t="str">
        <f t="shared" si="59"/>
        <v/>
      </c>
      <c r="G609" s="17" t="str">
        <f t="shared" si="56"/>
        <v/>
      </c>
    </row>
    <row r="610" spans="2:7">
      <c r="B610" s="16" t="str">
        <f t="shared" si="57"/>
        <v/>
      </c>
      <c r="C610" s="17" t="str">
        <f t="shared" si="58"/>
        <v/>
      </c>
      <c r="D610" s="17" t="str">
        <f t="shared" si="54"/>
        <v/>
      </c>
      <c r="E610" s="17" t="str">
        <f t="shared" si="55"/>
        <v/>
      </c>
      <c r="F610" s="17" t="str">
        <f t="shared" si="59"/>
        <v/>
      </c>
      <c r="G610" s="17" t="str">
        <f t="shared" si="56"/>
        <v/>
      </c>
    </row>
    <row r="611" spans="2:7">
      <c r="B611" s="16" t="str">
        <f t="shared" si="57"/>
        <v/>
      </c>
      <c r="C611" s="17" t="str">
        <f t="shared" si="58"/>
        <v/>
      </c>
      <c r="D611" s="17" t="str">
        <f t="shared" si="54"/>
        <v/>
      </c>
      <c r="E611" s="17" t="str">
        <f t="shared" si="55"/>
        <v/>
      </c>
      <c r="F611" s="17" t="str">
        <f t="shared" si="59"/>
        <v/>
      </c>
      <c r="G611" s="17" t="str">
        <f t="shared" si="56"/>
        <v/>
      </c>
    </row>
    <row r="612" spans="2:7">
      <c r="B612" s="16" t="str">
        <f t="shared" si="57"/>
        <v/>
      </c>
      <c r="C612" s="17" t="str">
        <f t="shared" si="58"/>
        <v/>
      </c>
      <c r="D612" s="17" t="str">
        <f t="shared" si="54"/>
        <v/>
      </c>
      <c r="E612" s="17" t="str">
        <f t="shared" si="55"/>
        <v/>
      </c>
      <c r="F612" s="17" t="str">
        <f t="shared" si="59"/>
        <v/>
      </c>
      <c r="G612" s="17" t="str">
        <f t="shared" si="56"/>
        <v/>
      </c>
    </row>
    <row r="613" spans="2:7">
      <c r="B613" s="16" t="str">
        <f t="shared" si="57"/>
        <v/>
      </c>
      <c r="C613" s="17" t="str">
        <f t="shared" si="58"/>
        <v/>
      </c>
      <c r="D613" s="17" t="str">
        <f t="shared" si="54"/>
        <v/>
      </c>
      <c r="E613" s="17" t="str">
        <f t="shared" si="55"/>
        <v/>
      </c>
      <c r="F613" s="17" t="str">
        <f t="shared" si="59"/>
        <v/>
      </c>
      <c r="G613" s="17" t="str">
        <f t="shared" si="56"/>
        <v/>
      </c>
    </row>
    <row r="614" spans="2:7">
      <c r="B614" s="16" t="str">
        <f t="shared" si="57"/>
        <v/>
      </c>
      <c r="C614" s="17" t="str">
        <f t="shared" si="58"/>
        <v/>
      </c>
      <c r="D614" s="17" t="str">
        <f t="shared" si="54"/>
        <v/>
      </c>
      <c r="E614" s="17" t="str">
        <f t="shared" si="55"/>
        <v/>
      </c>
      <c r="F614" s="17" t="str">
        <f t="shared" si="59"/>
        <v/>
      </c>
      <c r="G614" s="17" t="str">
        <f t="shared" si="56"/>
        <v/>
      </c>
    </row>
    <row r="615" spans="2:7">
      <c r="B615" s="16" t="str">
        <f t="shared" si="57"/>
        <v/>
      </c>
      <c r="C615" s="17" t="str">
        <f t="shared" si="58"/>
        <v/>
      </c>
      <c r="D615" s="17" t="str">
        <f t="shared" si="54"/>
        <v/>
      </c>
      <c r="E615" s="17" t="str">
        <f t="shared" si="55"/>
        <v/>
      </c>
      <c r="F615" s="17" t="str">
        <f t="shared" si="59"/>
        <v/>
      </c>
      <c r="G615" s="17" t="str">
        <f t="shared" si="56"/>
        <v/>
      </c>
    </row>
    <row r="616" spans="2:7">
      <c r="B616" s="16" t="str">
        <f t="shared" si="57"/>
        <v/>
      </c>
      <c r="C616" s="17" t="str">
        <f t="shared" si="58"/>
        <v/>
      </c>
      <c r="D616" s="17" t="str">
        <f t="shared" si="54"/>
        <v/>
      </c>
      <c r="E616" s="17" t="str">
        <f t="shared" si="55"/>
        <v/>
      </c>
      <c r="F616" s="17" t="str">
        <f t="shared" si="59"/>
        <v/>
      </c>
      <c r="G616" s="17" t="str">
        <f t="shared" si="56"/>
        <v/>
      </c>
    </row>
    <row r="617" spans="2:7">
      <c r="B617" s="16" t="str">
        <f t="shared" si="57"/>
        <v/>
      </c>
      <c r="C617" s="17" t="str">
        <f t="shared" si="58"/>
        <v/>
      </c>
      <c r="D617" s="17" t="str">
        <f t="shared" si="54"/>
        <v/>
      </c>
      <c r="E617" s="17" t="str">
        <f t="shared" si="55"/>
        <v/>
      </c>
      <c r="F617" s="17" t="str">
        <f t="shared" si="59"/>
        <v/>
      </c>
      <c r="G617" s="17" t="str">
        <f t="shared" si="56"/>
        <v/>
      </c>
    </row>
    <row r="618" spans="2:7">
      <c r="B618" s="16" t="str">
        <f t="shared" si="57"/>
        <v/>
      </c>
      <c r="C618" s="17" t="str">
        <f t="shared" si="58"/>
        <v/>
      </c>
      <c r="D618" s="17" t="str">
        <f t="shared" si="54"/>
        <v/>
      </c>
      <c r="E618" s="17" t="str">
        <f t="shared" si="55"/>
        <v/>
      </c>
      <c r="F618" s="17" t="str">
        <f t="shared" si="59"/>
        <v/>
      </c>
      <c r="G618" s="17" t="str">
        <f t="shared" si="56"/>
        <v/>
      </c>
    </row>
    <row r="619" spans="2:7">
      <c r="B619" s="16" t="str">
        <f t="shared" si="57"/>
        <v/>
      </c>
      <c r="C619" s="17" t="str">
        <f t="shared" si="58"/>
        <v/>
      </c>
      <c r="D619" s="17" t="str">
        <f t="shared" si="54"/>
        <v/>
      </c>
      <c r="E619" s="17" t="str">
        <f t="shared" si="55"/>
        <v/>
      </c>
      <c r="F619" s="17" t="str">
        <f t="shared" si="59"/>
        <v/>
      </c>
      <c r="G619" s="17" t="str">
        <f t="shared" si="56"/>
        <v/>
      </c>
    </row>
    <row r="620" spans="2:7">
      <c r="B620" s="16" t="str">
        <f t="shared" si="57"/>
        <v/>
      </c>
      <c r="C620" s="17" t="str">
        <f t="shared" si="58"/>
        <v/>
      </c>
      <c r="D620" s="17" t="str">
        <f t="shared" si="54"/>
        <v/>
      </c>
      <c r="E620" s="17" t="str">
        <f t="shared" si="55"/>
        <v/>
      </c>
      <c r="F620" s="17" t="str">
        <f t="shared" si="59"/>
        <v/>
      </c>
      <c r="G620" s="17" t="str">
        <f t="shared" si="56"/>
        <v/>
      </c>
    </row>
    <row r="621" spans="2:7">
      <c r="B621" s="16" t="str">
        <f t="shared" si="57"/>
        <v/>
      </c>
      <c r="C621" s="17" t="str">
        <f t="shared" si="58"/>
        <v/>
      </c>
      <c r="D621" s="17" t="str">
        <f t="shared" si="54"/>
        <v/>
      </c>
      <c r="E621" s="17" t="str">
        <f t="shared" si="55"/>
        <v/>
      </c>
      <c r="F621" s="17" t="str">
        <f t="shared" si="59"/>
        <v/>
      </c>
      <c r="G621" s="17" t="str">
        <f t="shared" si="56"/>
        <v/>
      </c>
    </row>
    <row r="622" spans="2:7">
      <c r="B622" s="16" t="str">
        <f t="shared" si="57"/>
        <v/>
      </c>
      <c r="C622" s="17" t="str">
        <f t="shared" si="58"/>
        <v/>
      </c>
      <c r="D622" s="17" t="str">
        <f t="shared" si="54"/>
        <v/>
      </c>
      <c r="E622" s="17" t="str">
        <f t="shared" si="55"/>
        <v/>
      </c>
      <c r="F622" s="17" t="str">
        <f t="shared" si="59"/>
        <v/>
      </c>
      <c r="G622" s="17" t="str">
        <f t="shared" si="56"/>
        <v/>
      </c>
    </row>
    <row r="623" spans="2:7">
      <c r="B623" s="16" t="str">
        <f t="shared" si="57"/>
        <v/>
      </c>
      <c r="C623" s="17" t="str">
        <f t="shared" si="58"/>
        <v/>
      </c>
      <c r="D623" s="17" t="str">
        <f t="shared" si="54"/>
        <v/>
      </c>
      <c r="E623" s="17" t="str">
        <f t="shared" si="55"/>
        <v/>
      </c>
      <c r="F623" s="17" t="str">
        <f t="shared" si="59"/>
        <v/>
      </c>
      <c r="G623" s="17" t="str">
        <f t="shared" si="56"/>
        <v/>
      </c>
    </row>
    <row r="624" spans="2:7">
      <c r="B624" s="16" t="str">
        <f t="shared" si="57"/>
        <v/>
      </c>
      <c r="C624" s="17" t="str">
        <f t="shared" si="58"/>
        <v/>
      </c>
      <c r="D624" s="17" t="str">
        <f t="shared" si="54"/>
        <v/>
      </c>
      <c r="E624" s="17" t="str">
        <f t="shared" si="55"/>
        <v/>
      </c>
      <c r="F624" s="17" t="str">
        <f t="shared" si="59"/>
        <v/>
      </c>
      <c r="G624" s="17" t="str">
        <f t="shared" si="56"/>
        <v/>
      </c>
    </row>
    <row r="625" spans="2:7">
      <c r="B625" s="16" t="str">
        <f t="shared" si="57"/>
        <v/>
      </c>
      <c r="C625" s="17" t="str">
        <f t="shared" si="58"/>
        <v/>
      </c>
      <c r="D625" s="17" t="str">
        <f t="shared" si="54"/>
        <v/>
      </c>
      <c r="E625" s="17" t="str">
        <f t="shared" si="55"/>
        <v/>
      </c>
      <c r="F625" s="17" t="str">
        <f t="shared" si="59"/>
        <v/>
      </c>
      <c r="G625" s="17" t="str">
        <f t="shared" si="56"/>
        <v/>
      </c>
    </row>
    <row r="626" spans="2:7">
      <c r="B626" s="16" t="str">
        <f t="shared" si="57"/>
        <v/>
      </c>
      <c r="C626" s="17" t="str">
        <f t="shared" si="58"/>
        <v/>
      </c>
      <c r="D626" s="17" t="str">
        <f t="shared" si="54"/>
        <v/>
      </c>
      <c r="E626" s="17" t="str">
        <f t="shared" si="55"/>
        <v/>
      </c>
      <c r="F626" s="17" t="str">
        <f t="shared" si="59"/>
        <v/>
      </c>
      <c r="G626" s="17" t="str">
        <f t="shared" si="56"/>
        <v/>
      </c>
    </row>
    <row r="627" spans="2:7">
      <c r="B627" s="16" t="str">
        <f t="shared" si="57"/>
        <v/>
      </c>
      <c r="C627" s="17" t="str">
        <f t="shared" si="58"/>
        <v/>
      </c>
      <c r="D627" s="17" t="str">
        <f t="shared" si="54"/>
        <v/>
      </c>
      <c r="E627" s="17" t="str">
        <f t="shared" si="55"/>
        <v/>
      </c>
      <c r="F627" s="17" t="str">
        <f t="shared" si="59"/>
        <v/>
      </c>
      <c r="G627" s="17" t="str">
        <f t="shared" si="56"/>
        <v/>
      </c>
    </row>
    <row r="628" spans="2:7">
      <c r="B628" s="16" t="str">
        <f t="shared" si="57"/>
        <v/>
      </c>
      <c r="C628" s="17" t="str">
        <f t="shared" si="58"/>
        <v/>
      </c>
      <c r="D628" s="17" t="str">
        <f t="shared" si="54"/>
        <v/>
      </c>
      <c r="E628" s="17" t="str">
        <f t="shared" si="55"/>
        <v/>
      </c>
      <c r="F628" s="17" t="str">
        <f t="shared" si="59"/>
        <v/>
      </c>
      <c r="G628" s="17" t="str">
        <f t="shared" si="56"/>
        <v/>
      </c>
    </row>
    <row r="629" spans="2:7">
      <c r="B629" s="16" t="str">
        <f t="shared" si="57"/>
        <v/>
      </c>
      <c r="C629" s="17" t="str">
        <f t="shared" si="58"/>
        <v/>
      </c>
      <c r="D629" s="17" t="str">
        <f t="shared" si="54"/>
        <v/>
      </c>
      <c r="E629" s="17" t="str">
        <f t="shared" si="55"/>
        <v/>
      </c>
      <c r="F629" s="17" t="str">
        <f t="shared" si="59"/>
        <v/>
      </c>
      <c r="G629" s="17" t="str">
        <f t="shared" si="56"/>
        <v/>
      </c>
    </row>
    <row r="630" spans="2:7">
      <c r="B630" s="16" t="str">
        <f t="shared" si="57"/>
        <v/>
      </c>
      <c r="C630" s="17" t="str">
        <f t="shared" si="58"/>
        <v/>
      </c>
      <c r="D630" s="17" t="str">
        <f t="shared" si="54"/>
        <v/>
      </c>
      <c r="E630" s="17" t="str">
        <f t="shared" si="55"/>
        <v/>
      </c>
      <c r="F630" s="17" t="str">
        <f t="shared" si="59"/>
        <v/>
      </c>
      <c r="G630" s="17" t="str">
        <f t="shared" si="56"/>
        <v/>
      </c>
    </row>
    <row r="631" spans="2:7">
      <c r="B631" s="16" t="str">
        <f t="shared" si="57"/>
        <v/>
      </c>
      <c r="C631" s="17" t="str">
        <f t="shared" si="58"/>
        <v/>
      </c>
      <c r="D631" s="17" t="str">
        <f t="shared" si="54"/>
        <v/>
      </c>
      <c r="E631" s="17" t="str">
        <f t="shared" si="55"/>
        <v/>
      </c>
      <c r="F631" s="17" t="str">
        <f t="shared" si="59"/>
        <v/>
      </c>
      <c r="G631" s="17" t="str">
        <f t="shared" si="56"/>
        <v/>
      </c>
    </row>
    <row r="632" spans="2:7">
      <c r="B632" s="16" t="str">
        <f t="shared" si="57"/>
        <v/>
      </c>
      <c r="C632" s="17" t="str">
        <f t="shared" si="58"/>
        <v/>
      </c>
      <c r="D632" s="17" t="str">
        <f t="shared" si="54"/>
        <v/>
      </c>
      <c r="E632" s="17" t="str">
        <f t="shared" si="55"/>
        <v/>
      </c>
      <c r="F632" s="17" t="str">
        <f t="shared" si="59"/>
        <v/>
      </c>
      <c r="G632" s="17" t="str">
        <f t="shared" si="56"/>
        <v/>
      </c>
    </row>
    <row r="633" spans="2:7">
      <c r="B633" s="16" t="str">
        <f t="shared" si="57"/>
        <v/>
      </c>
      <c r="C633" s="17" t="str">
        <f t="shared" si="58"/>
        <v/>
      </c>
      <c r="D633" s="17" t="str">
        <f t="shared" si="54"/>
        <v/>
      </c>
      <c r="E633" s="17" t="str">
        <f t="shared" si="55"/>
        <v/>
      </c>
      <c r="F633" s="17" t="str">
        <f t="shared" si="59"/>
        <v/>
      </c>
      <c r="G633" s="17" t="str">
        <f t="shared" si="56"/>
        <v/>
      </c>
    </row>
    <row r="634" spans="2:7">
      <c r="B634" s="16" t="str">
        <f t="shared" si="57"/>
        <v/>
      </c>
      <c r="C634" s="17" t="str">
        <f t="shared" si="58"/>
        <v/>
      </c>
      <c r="D634" s="17" t="str">
        <f t="shared" si="54"/>
        <v/>
      </c>
      <c r="E634" s="17" t="str">
        <f t="shared" si="55"/>
        <v/>
      </c>
      <c r="F634" s="17" t="str">
        <f t="shared" si="59"/>
        <v/>
      </c>
      <c r="G634" s="17" t="str">
        <f t="shared" si="56"/>
        <v/>
      </c>
    </row>
    <row r="635" spans="2:7">
      <c r="B635" s="16" t="str">
        <f t="shared" si="57"/>
        <v/>
      </c>
      <c r="C635" s="17" t="str">
        <f t="shared" si="58"/>
        <v/>
      </c>
      <c r="D635" s="17" t="str">
        <f t="shared" si="54"/>
        <v/>
      </c>
      <c r="E635" s="17" t="str">
        <f t="shared" si="55"/>
        <v/>
      </c>
      <c r="F635" s="17" t="str">
        <f t="shared" si="59"/>
        <v/>
      </c>
      <c r="G635" s="17" t="str">
        <f t="shared" si="56"/>
        <v/>
      </c>
    </row>
    <row r="636" spans="2:7">
      <c r="B636" s="16" t="str">
        <f t="shared" si="57"/>
        <v/>
      </c>
      <c r="C636" s="17" t="str">
        <f t="shared" si="58"/>
        <v/>
      </c>
      <c r="D636" s="17" t="str">
        <f t="shared" si="54"/>
        <v/>
      </c>
      <c r="E636" s="17" t="str">
        <f t="shared" si="55"/>
        <v/>
      </c>
      <c r="F636" s="17" t="str">
        <f t="shared" si="59"/>
        <v/>
      </c>
      <c r="G636" s="17" t="str">
        <f t="shared" si="56"/>
        <v/>
      </c>
    </row>
    <row r="637" spans="2:7">
      <c r="B637" s="16" t="str">
        <f t="shared" si="57"/>
        <v/>
      </c>
      <c r="C637" s="17" t="str">
        <f t="shared" si="58"/>
        <v/>
      </c>
      <c r="D637" s="17" t="str">
        <f t="shared" si="54"/>
        <v/>
      </c>
      <c r="E637" s="17" t="str">
        <f t="shared" si="55"/>
        <v/>
      </c>
      <c r="F637" s="17" t="str">
        <f t="shared" si="59"/>
        <v/>
      </c>
      <c r="G637" s="17" t="str">
        <f t="shared" si="56"/>
        <v/>
      </c>
    </row>
    <row r="638" spans="2:7">
      <c r="B638" s="16" t="str">
        <f t="shared" si="57"/>
        <v/>
      </c>
      <c r="C638" s="17" t="str">
        <f t="shared" si="58"/>
        <v/>
      </c>
      <c r="D638" s="17" t="str">
        <f t="shared" si="54"/>
        <v/>
      </c>
      <c r="E638" s="17" t="str">
        <f t="shared" si="55"/>
        <v/>
      </c>
      <c r="F638" s="17" t="str">
        <f t="shared" si="59"/>
        <v/>
      </c>
      <c r="G638" s="17" t="str">
        <f t="shared" si="56"/>
        <v/>
      </c>
    </row>
    <row r="639" spans="2:7">
      <c r="B639" s="16" t="str">
        <f t="shared" si="57"/>
        <v/>
      </c>
      <c r="C639" s="17" t="str">
        <f t="shared" si="58"/>
        <v/>
      </c>
      <c r="D639" s="17" t="str">
        <f t="shared" si="54"/>
        <v/>
      </c>
      <c r="E639" s="17" t="str">
        <f t="shared" si="55"/>
        <v/>
      </c>
      <c r="F639" s="17" t="str">
        <f t="shared" si="59"/>
        <v/>
      </c>
      <c r="G639" s="17" t="str">
        <f t="shared" si="56"/>
        <v/>
      </c>
    </row>
    <row r="640" spans="2:7">
      <c r="B640" s="16" t="str">
        <f t="shared" si="57"/>
        <v/>
      </c>
      <c r="C640" s="17" t="str">
        <f t="shared" si="58"/>
        <v/>
      </c>
      <c r="D640" s="17" t="str">
        <f t="shared" si="54"/>
        <v/>
      </c>
      <c r="E640" s="17" t="str">
        <f t="shared" si="55"/>
        <v/>
      </c>
      <c r="F640" s="17" t="str">
        <f t="shared" si="59"/>
        <v/>
      </c>
      <c r="G640" s="17" t="str">
        <f t="shared" si="56"/>
        <v/>
      </c>
    </row>
    <row r="641" spans="2:7">
      <c r="B641" s="16" t="str">
        <f t="shared" si="57"/>
        <v/>
      </c>
      <c r="C641" s="17" t="str">
        <f t="shared" si="58"/>
        <v/>
      </c>
      <c r="D641" s="17" t="str">
        <f t="shared" si="54"/>
        <v/>
      </c>
      <c r="E641" s="17" t="str">
        <f t="shared" si="55"/>
        <v/>
      </c>
      <c r="F641" s="17" t="str">
        <f t="shared" si="59"/>
        <v/>
      </c>
      <c r="G641" s="17" t="str">
        <f t="shared" si="56"/>
        <v/>
      </c>
    </row>
    <row r="642" spans="2:7">
      <c r="B642" s="16" t="str">
        <f t="shared" si="57"/>
        <v/>
      </c>
      <c r="C642" s="17" t="str">
        <f t="shared" si="58"/>
        <v/>
      </c>
      <c r="D642" s="17" t="str">
        <f t="shared" si="54"/>
        <v/>
      </c>
      <c r="E642" s="17" t="str">
        <f t="shared" si="55"/>
        <v/>
      </c>
      <c r="F642" s="17" t="str">
        <f t="shared" si="59"/>
        <v/>
      </c>
      <c r="G642" s="17" t="str">
        <f t="shared" si="56"/>
        <v/>
      </c>
    </row>
    <row r="643" spans="2:7">
      <c r="B643" s="16" t="str">
        <f t="shared" si="57"/>
        <v/>
      </c>
      <c r="C643" s="17" t="str">
        <f t="shared" si="58"/>
        <v/>
      </c>
      <c r="D643" s="17" t="str">
        <f t="shared" si="54"/>
        <v/>
      </c>
      <c r="E643" s="17" t="str">
        <f t="shared" si="55"/>
        <v/>
      </c>
      <c r="F643" s="17" t="str">
        <f t="shared" si="59"/>
        <v/>
      </c>
      <c r="G643" s="17" t="str">
        <f t="shared" si="56"/>
        <v/>
      </c>
    </row>
    <row r="644" spans="2:7">
      <c r="B644" s="16" t="str">
        <f t="shared" si="57"/>
        <v/>
      </c>
      <c r="C644" s="17" t="str">
        <f t="shared" si="58"/>
        <v/>
      </c>
      <c r="D644" s="17" t="str">
        <f t="shared" si="54"/>
        <v/>
      </c>
      <c r="E644" s="17" t="str">
        <f t="shared" si="55"/>
        <v/>
      </c>
      <c r="F644" s="17" t="str">
        <f t="shared" si="59"/>
        <v/>
      </c>
      <c r="G644" s="17" t="str">
        <f t="shared" si="56"/>
        <v/>
      </c>
    </row>
    <row r="645" spans="2:7">
      <c r="B645" s="16" t="str">
        <f t="shared" si="57"/>
        <v/>
      </c>
      <c r="C645" s="17" t="str">
        <f t="shared" si="58"/>
        <v/>
      </c>
      <c r="D645" s="17" t="str">
        <f t="shared" si="54"/>
        <v/>
      </c>
      <c r="E645" s="17" t="str">
        <f t="shared" si="55"/>
        <v/>
      </c>
      <c r="F645" s="17" t="str">
        <f t="shared" si="59"/>
        <v/>
      </c>
      <c r="G645" s="17" t="str">
        <f t="shared" si="56"/>
        <v/>
      </c>
    </row>
    <row r="646" spans="2:7">
      <c r="B646" s="16" t="str">
        <f t="shared" si="57"/>
        <v/>
      </c>
      <c r="C646" s="17" t="str">
        <f t="shared" si="58"/>
        <v/>
      </c>
      <c r="D646" s="17" t="str">
        <f t="shared" si="54"/>
        <v/>
      </c>
      <c r="E646" s="17" t="str">
        <f t="shared" si="55"/>
        <v/>
      </c>
      <c r="F646" s="17" t="str">
        <f t="shared" si="59"/>
        <v/>
      </c>
      <c r="G646" s="17" t="str">
        <f t="shared" si="56"/>
        <v/>
      </c>
    </row>
    <row r="647" spans="2:7">
      <c r="B647" s="16" t="str">
        <f t="shared" si="57"/>
        <v/>
      </c>
      <c r="C647" s="17" t="str">
        <f t="shared" si="58"/>
        <v/>
      </c>
      <c r="D647" s="17" t="str">
        <f t="shared" si="54"/>
        <v/>
      </c>
      <c r="E647" s="17" t="str">
        <f t="shared" si="55"/>
        <v/>
      </c>
      <c r="F647" s="17" t="str">
        <f t="shared" si="59"/>
        <v/>
      </c>
      <c r="G647" s="17" t="str">
        <f t="shared" si="56"/>
        <v/>
      </c>
    </row>
    <row r="648" spans="2:7">
      <c r="B648" s="16" t="str">
        <f t="shared" si="57"/>
        <v/>
      </c>
      <c r="C648" s="17" t="str">
        <f t="shared" si="58"/>
        <v/>
      </c>
      <c r="D648" s="17" t="str">
        <f t="shared" si="54"/>
        <v/>
      </c>
      <c r="E648" s="17" t="str">
        <f t="shared" si="55"/>
        <v/>
      </c>
      <c r="F648" s="17" t="str">
        <f t="shared" si="59"/>
        <v/>
      </c>
      <c r="G648" s="17" t="str">
        <f t="shared" si="56"/>
        <v/>
      </c>
    </row>
    <row r="649" spans="2:7">
      <c r="B649" s="16" t="str">
        <f t="shared" si="57"/>
        <v/>
      </c>
      <c r="C649" s="17" t="str">
        <f t="shared" si="58"/>
        <v/>
      </c>
      <c r="D649" s="17" t="str">
        <f t="shared" ref="D649:D684" si="60">IF(B649="","",Greiðsla)</f>
        <v/>
      </c>
      <c r="E649" s="17" t="str">
        <f t="shared" ref="E649:E684" si="61">IF(B649="","",C649*Vextir/12)</f>
        <v/>
      </c>
      <c r="F649" s="17" t="str">
        <f t="shared" si="59"/>
        <v/>
      </c>
      <c r="G649" s="17" t="str">
        <f t="shared" ref="G649:G684" si="62">IF(B649="","",C649-D649)</f>
        <v/>
      </c>
    </row>
    <row r="650" spans="2:7">
      <c r="B650" s="16" t="str">
        <f t="shared" ref="B650:B684" si="63">IF(OR(B649="",B649=Fj.afborgana),"",B649+1)</f>
        <v/>
      </c>
      <c r="C650" s="17" t="str">
        <f t="shared" ref="C650:C684" si="64">IF(B650="","",G649)</f>
        <v/>
      </c>
      <c r="D650" s="17" t="str">
        <f t="shared" si="60"/>
        <v/>
      </c>
      <c r="E650" s="17" t="str">
        <f t="shared" si="61"/>
        <v/>
      </c>
      <c r="F650" s="17" t="str">
        <f t="shared" ref="F650:F684" si="65">IF(D650="","",D650+E650)</f>
        <v/>
      </c>
      <c r="G650" s="17" t="str">
        <f t="shared" si="62"/>
        <v/>
      </c>
    </row>
    <row r="651" spans="2:7">
      <c r="B651" s="16" t="str">
        <f t="shared" si="63"/>
        <v/>
      </c>
      <c r="C651" s="17" t="str">
        <f t="shared" si="64"/>
        <v/>
      </c>
      <c r="D651" s="17" t="str">
        <f t="shared" si="60"/>
        <v/>
      </c>
      <c r="E651" s="17" t="str">
        <f t="shared" si="61"/>
        <v/>
      </c>
      <c r="F651" s="17" t="str">
        <f t="shared" si="65"/>
        <v/>
      </c>
      <c r="G651" s="17" t="str">
        <f t="shared" si="62"/>
        <v/>
      </c>
    </row>
    <row r="652" spans="2:7">
      <c r="B652" s="16" t="str">
        <f t="shared" si="63"/>
        <v/>
      </c>
      <c r="C652" s="17" t="str">
        <f t="shared" si="64"/>
        <v/>
      </c>
      <c r="D652" s="17" t="str">
        <f t="shared" si="60"/>
        <v/>
      </c>
      <c r="E652" s="17" t="str">
        <f t="shared" si="61"/>
        <v/>
      </c>
      <c r="F652" s="17" t="str">
        <f t="shared" si="65"/>
        <v/>
      </c>
      <c r="G652" s="17" t="str">
        <f t="shared" si="62"/>
        <v/>
      </c>
    </row>
    <row r="653" spans="2:7">
      <c r="B653" s="16" t="str">
        <f t="shared" si="63"/>
        <v/>
      </c>
      <c r="C653" s="17" t="str">
        <f t="shared" si="64"/>
        <v/>
      </c>
      <c r="D653" s="17" t="str">
        <f t="shared" si="60"/>
        <v/>
      </c>
      <c r="E653" s="17" t="str">
        <f t="shared" si="61"/>
        <v/>
      </c>
      <c r="F653" s="17" t="str">
        <f t="shared" si="65"/>
        <v/>
      </c>
      <c r="G653" s="17" t="str">
        <f t="shared" si="62"/>
        <v/>
      </c>
    </row>
    <row r="654" spans="2:7">
      <c r="B654" s="16" t="str">
        <f t="shared" si="63"/>
        <v/>
      </c>
      <c r="C654" s="17" t="str">
        <f t="shared" si="64"/>
        <v/>
      </c>
      <c r="D654" s="17" t="str">
        <f t="shared" si="60"/>
        <v/>
      </c>
      <c r="E654" s="17" t="str">
        <f t="shared" si="61"/>
        <v/>
      </c>
      <c r="F654" s="17" t="str">
        <f t="shared" si="65"/>
        <v/>
      </c>
      <c r="G654" s="17" t="str">
        <f t="shared" si="62"/>
        <v/>
      </c>
    </row>
    <row r="655" spans="2:7">
      <c r="B655" s="16" t="str">
        <f t="shared" si="63"/>
        <v/>
      </c>
      <c r="C655" s="17" t="str">
        <f t="shared" si="64"/>
        <v/>
      </c>
      <c r="D655" s="17" t="str">
        <f t="shared" si="60"/>
        <v/>
      </c>
      <c r="E655" s="17" t="str">
        <f t="shared" si="61"/>
        <v/>
      </c>
      <c r="F655" s="17" t="str">
        <f t="shared" si="65"/>
        <v/>
      </c>
      <c r="G655" s="17" t="str">
        <f t="shared" si="62"/>
        <v/>
      </c>
    </row>
    <row r="656" spans="2:7">
      <c r="B656" s="16" t="str">
        <f t="shared" si="63"/>
        <v/>
      </c>
      <c r="C656" s="17" t="str">
        <f t="shared" si="64"/>
        <v/>
      </c>
      <c r="D656" s="17" t="str">
        <f t="shared" si="60"/>
        <v/>
      </c>
      <c r="E656" s="17" t="str">
        <f t="shared" si="61"/>
        <v/>
      </c>
      <c r="F656" s="17" t="str">
        <f t="shared" si="65"/>
        <v/>
      </c>
      <c r="G656" s="17" t="str">
        <f t="shared" si="62"/>
        <v/>
      </c>
    </row>
    <row r="657" spans="2:7">
      <c r="B657" s="16" t="str">
        <f t="shared" si="63"/>
        <v/>
      </c>
      <c r="C657" s="17" t="str">
        <f t="shared" si="64"/>
        <v/>
      </c>
      <c r="D657" s="17" t="str">
        <f t="shared" si="60"/>
        <v/>
      </c>
      <c r="E657" s="17" t="str">
        <f t="shared" si="61"/>
        <v/>
      </c>
      <c r="F657" s="17" t="str">
        <f t="shared" si="65"/>
        <v/>
      </c>
      <c r="G657" s="17" t="str">
        <f t="shared" si="62"/>
        <v/>
      </c>
    </row>
    <row r="658" spans="2:7">
      <c r="B658" s="16" t="str">
        <f t="shared" si="63"/>
        <v/>
      </c>
      <c r="C658" s="17" t="str">
        <f t="shared" si="64"/>
        <v/>
      </c>
      <c r="D658" s="17" t="str">
        <f t="shared" si="60"/>
        <v/>
      </c>
      <c r="E658" s="17" t="str">
        <f t="shared" si="61"/>
        <v/>
      </c>
      <c r="F658" s="17" t="str">
        <f t="shared" si="65"/>
        <v/>
      </c>
      <c r="G658" s="17" t="str">
        <f t="shared" si="62"/>
        <v/>
      </c>
    </row>
    <row r="659" spans="2:7">
      <c r="B659" s="16" t="str">
        <f t="shared" si="63"/>
        <v/>
      </c>
      <c r="C659" s="17" t="str">
        <f t="shared" si="64"/>
        <v/>
      </c>
      <c r="D659" s="17" t="str">
        <f t="shared" si="60"/>
        <v/>
      </c>
      <c r="E659" s="17" t="str">
        <f t="shared" si="61"/>
        <v/>
      </c>
      <c r="F659" s="17" t="str">
        <f t="shared" si="65"/>
        <v/>
      </c>
      <c r="G659" s="17" t="str">
        <f t="shared" si="62"/>
        <v/>
      </c>
    </row>
    <row r="660" spans="2:7">
      <c r="B660" s="16" t="str">
        <f t="shared" si="63"/>
        <v/>
      </c>
      <c r="C660" s="17" t="str">
        <f t="shared" si="64"/>
        <v/>
      </c>
      <c r="D660" s="17" t="str">
        <f t="shared" si="60"/>
        <v/>
      </c>
      <c r="E660" s="17" t="str">
        <f t="shared" si="61"/>
        <v/>
      </c>
      <c r="F660" s="17" t="str">
        <f t="shared" si="65"/>
        <v/>
      </c>
      <c r="G660" s="17" t="str">
        <f t="shared" si="62"/>
        <v/>
      </c>
    </row>
    <row r="661" spans="2:7">
      <c r="B661" s="16" t="str">
        <f t="shared" si="63"/>
        <v/>
      </c>
      <c r="C661" s="17" t="str">
        <f t="shared" si="64"/>
        <v/>
      </c>
      <c r="D661" s="17" t="str">
        <f t="shared" si="60"/>
        <v/>
      </c>
      <c r="E661" s="17" t="str">
        <f t="shared" si="61"/>
        <v/>
      </c>
      <c r="F661" s="17" t="str">
        <f t="shared" si="65"/>
        <v/>
      </c>
      <c r="G661" s="17" t="str">
        <f t="shared" si="62"/>
        <v/>
      </c>
    </row>
    <row r="662" spans="2:7">
      <c r="B662" s="16" t="str">
        <f t="shared" si="63"/>
        <v/>
      </c>
      <c r="C662" s="17" t="str">
        <f t="shared" si="64"/>
        <v/>
      </c>
      <c r="D662" s="17" t="str">
        <f t="shared" si="60"/>
        <v/>
      </c>
      <c r="E662" s="17" t="str">
        <f t="shared" si="61"/>
        <v/>
      </c>
      <c r="F662" s="17" t="str">
        <f t="shared" si="65"/>
        <v/>
      </c>
      <c r="G662" s="17" t="str">
        <f t="shared" si="62"/>
        <v/>
      </c>
    </row>
    <row r="663" spans="2:7">
      <c r="B663" s="16" t="str">
        <f t="shared" si="63"/>
        <v/>
      </c>
      <c r="C663" s="17" t="str">
        <f t="shared" si="64"/>
        <v/>
      </c>
      <c r="D663" s="17" t="str">
        <f t="shared" si="60"/>
        <v/>
      </c>
      <c r="E663" s="17" t="str">
        <f t="shared" si="61"/>
        <v/>
      </c>
      <c r="F663" s="17" t="str">
        <f t="shared" si="65"/>
        <v/>
      </c>
      <c r="G663" s="17" t="str">
        <f t="shared" si="62"/>
        <v/>
      </c>
    </row>
    <row r="664" spans="2:7">
      <c r="B664" s="16" t="str">
        <f t="shared" si="63"/>
        <v/>
      </c>
      <c r="C664" s="17" t="str">
        <f t="shared" si="64"/>
        <v/>
      </c>
      <c r="D664" s="17" t="str">
        <f t="shared" si="60"/>
        <v/>
      </c>
      <c r="E664" s="17" t="str">
        <f t="shared" si="61"/>
        <v/>
      </c>
      <c r="F664" s="17" t="str">
        <f t="shared" si="65"/>
        <v/>
      </c>
      <c r="G664" s="17" t="str">
        <f t="shared" si="62"/>
        <v/>
      </c>
    </row>
    <row r="665" spans="2:7">
      <c r="B665" s="16" t="str">
        <f t="shared" si="63"/>
        <v/>
      </c>
      <c r="C665" s="17" t="str">
        <f t="shared" si="64"/>
        <v/>
      </c>
      <c r="D665" s="17" t="str">
        <f t="shared" si="60"/>
        <v/>
      </c>
      <c r="E665" s="17" t="str">
        <f t="shared" si="61"/>
        <v/>
      </c>
      <c r="F665" s="17" t="str">
        <f t="shared" si="65"/>
        <v/>
      </c>
      <c r="G665" s="17" t="str">
        <f t="shared" si="62"/>
        <v/>
      </c>
    </row>
    <row r="666" spans="2:7">
      <c r="B666" s="16" t="str">
        <f t="shared" si="63"/>
        <v/>
      </c>
      <c r="C666" s="17" t="str">
        <f t="shared" si="64"/>
        <v/>
      </c>
      <c r="D666" s="17" t="str">
        <f t="shared" si="60"/>
        <v/>
      </c>
      <c r="E666" s="17" t="str">
        <f t="shared" si="61"/>
        <v/>
      </c>
      <c r="F666" s="17" t="str">
        <f t="shared" si="65"/>
        <v/>
      </c>
      <c r="G666" s="17" t="str">
        <f t="shared" si="62"/>
        <v/>
      </c>
    </row>
    <row r="667" spans="2:7">
      <c r="B667" s="16" t="str">
        <f t="shared" si="63"/>
        <v/>
      </c>
      <c r="C667" s="17" t="str">
        <f t="shared" si="64"/>
        <v/>
      </c>
      <c r="D667" s="17" t="str">
        <f t="shared" si="60"/>
        <v/>
      </c>
      <c r="E667" s="17" t="str">
        <f t="shared" si="61"/>
        <v/>
      </c>
      <c r="F667" s="17" t="str">
        <f t="shared" si="65"/>
        <v/>
      </c>
      <c r="G667" s="17" t="str">
        <f t="shared" si="62"/>
        <v/>
      </c>
    </row>
    <row r="668" spans="2:7">
      <c r="B668" s="16" t="str">
        <f t="shared" si="63"/>
        <v/>
      </c>
      <c r="C668" s="17" t="str">
        <f t="shared" si="64"/>
        <v/>
      </c>
      <c r="D668" s="17" t="str">
        <f t="shared" si="60"/>
        <v/>
      </c>
      <c r="E668" s="17" t="str">
        <f t="shared" si="61"/>
        <v/>
      </c>
      <c r="F668" s="17" t="str">
        <f t="shared" si="65"/>
        <v/>
      </c>
      <c r="G668" s="17" t="str">
        <f t="shared" si="62"/>
        <v/>
      </c>
    </row>
    <row r="669" spans="2:7">
      <c r="B669" s="16" t="str">
        <f t="shared" si="63"/>
        <v/>
      </c>
      <c r="C669" s="17" t="str">
        <f t="shared" si="64"/>
        <v/>
      </c>
      <c r="D669" s="17" t="str">
        <f t="shared" si="60"/>
        <v/>
      </c>
      <c r="E669" s="17" t="str">
        <f t="shared" si="61"/>
        <v/>
      </c>
      <c r="F669" s="17" t="str">
        <f t="shared" si="65"/>
        <v/>
      </c>
      <c r="G669" s="17" t="str">
        <f t="shared" si="62"/>
        <v/>
      </c>
    </row>
    <row r="670" spans="2:7">
      <c r="B670" s="16" t="str">
        <f t="shared" si="63"/>
        <v/>
      </c>
      <c r="C670" s="17" t="str">
        <f t="shared" si="64"/>
        <v/>
      </c>
      <c r="D670" s="17" t="str">
        <f t="shared" si="60"/>
        <v/>
      </c>
      <c r="E670" s="17" t="str">
        <f t="shared" si="61"/>
        <v/>
      </c>
      <c r="F670" s="17" t="str">
        <f t="shared" si="65"/>
        <v/>
      </c>
      <c r="G670" s="17" t="str">
        <f t="shared" si="62"/>
        <v/>
      </c>
    </row>
    <row r="671" spans="2:7">
      <c r="B671" s="16" t="str">
        <f t="shared" si="63"/>
        <v/>
      </c>
      <c r="C671" s="17" t="str">
        <f t="shared" si="64"/>
        <v/>
      </c>
      <c r="D671" s="17" t="str">
        <f t="shared" si="60"/>
        <v/>
      </c>
      <c r="E671" s="17" t="str">
        <f t="shared" si="61"/>
        <v/>
      </c>
      <c r="F671" s="17" t="str">
        <f t="shared" si="65"/>
        <v/>
      </c>
      <c r="G671" s="17" t="str">
        <f t="shared" si="62"/>
        <v/>
      </c>
    </row>
    <row r="672" spans="2:7">
      <c r="B672" s="16" t="str">
        <f t="shared" si="63"/>
        <v/>
      </c>
      <c r="C672" s="17" t="str">
        <f t="shared" si="64"/>
        <v/>
      </c>
      <c r="D672" s="17" t="str">
        <f t="shared" si="60"/>
        <v/>
      </c>
      <c r="E672" s="17" t="str">
        <f t="shared" si="61"/>
        <v/>
      </c>
      <c r="F672" s="17" t="str">
        <f t="shared" si="65"/>
        <v/>
      </c>
      <c r="G672" s="17" t="str">
        <f t="shared" si="62"/>
        <v/>
      </c>
    </row>
    <row r="673" spans="2:7">
      <c r="B673" s="16" t="str">
        <f t="shared" si="63"/>
        <v/>
      </c>
      <c r="C673" s="17" t="str">
        <f t="shared" si="64"/>
        <v/>
      </c>
      <c r="D673" s="17" t="str">
        <f t="shared" si="60"/>
        <v/>
      </c>
      <c r="E673" s="17" t="str">
        <f t="shared" si="61"/>
        <v/>
      </c>
      <c r="F673" s="17" t="str">
        <f t="shared" si="65"/>
        <v/>
      </c>
      <c r="G673" s="17" t="str">
        <f t="shared" si="62"/>
        <v/>
      </c>
    </row>
    <row r="674" spans="2:7">
      <c r="B674" s="16" t="str">
        <f t="shared" si="63"/>
        <v/>
      </c>
      <c r="C674" s="17" t="str">
        <f t="shared" si="64"/>
        <v/>
      </c>
      <c r="D674" s="17" t="str">
        <f t="shared" si="60"/>
        <v/>
      </c>
      <c r="E674" s="17" t="str">
        <f t="shared" si="61"/>
        <v/>
      </c>
      <c r="F674" s="17" t="str">
        <f t="shared" si="65"/>
        <v/>
      </c>
      <c r="G674" s="17" t="str">
        <f t="shared" si="62"/>
        <v/>
      </c>
    </row>
    <row r="675" spans="2:7">
      <c r="B675" s="16" t="str">
        <f t="shared" si="63"/>
        <v/>
      </c>
      <c r="C675" s="17" t="str">
        <f t="shared" si="64"/>
        <v/>
      </c>
      <c r="D675" s="17" t="str">
        <f t="shared" si="60"/>
        <v/>
      </c>
      <c r="E675" s="17" t="str">
        <f t="shared" si="61"/>
        <v/>
      </c>
      <c r="F675" s="17" t="str">
        <f t="shared" si="65"/>
        <v/>
      </c>
      <c r="G675" s="17" t="str">
        <f t="shared" si="62"/>
        <v/>
      </c>
    </row>
    <row r="676" spans="2:7">
      <c r="B676" s="16" t="str">
        <f t="shared" si="63"/>
        <v/>
      </c>
      <c r="C676" s="17" t="str">
        <f t="shared" si="64"/>
        <v/>
      </c>
      <c r="D676" s="17" t="str">
        <f t="shared" si="60"/>
        <v/>
      </c>
      <c r="E676" s="17" t="str">
        <f t="shared" si="61"/>
        <v/>
      </c>
      <c r="F676" s="17" t="str">
        <f t="shared" si="65"/>
        <v/>
      </c>
      <c r="G676" s="17" t="str">
        <f t="shared" si="62"/>
        <v/>
      </c>
    </row>
    <row r="677" spans="2:7">
      <c r="B677" s="16" t="str">
        <f t="shared" si="63"/>
        <v/>
      </c>
      <c r="C677" s="17" t="str">
        <f t="shared" si="64"/>
        <v/>
      </c>
      <c r="D677" s="17" t="str">
        <f t="shared" si="60"/>
        <v/>
      </c>
      <c r="E677" s="17" t="str">
        <f t="shared" si="61"/>
        <v/>
      </c>
      <c r="F677" s="17" t="str">
        <f t="shared" si="65"/>
        <v/>
      </c>
      <c r="G677" s="17" t="str">
        <f t="shared" si="62"/>
        <v/>
      </c>
    </row>
    <row r="678" spans="2:7">
      <c r="B678" s="16" t="str">
        <f t="shared" si="63"/>
        <v/>
      </c>
      <c r="C678" s="17" t="str">
        <f t="shared" si="64"/>
        <v/>
      </c>
      <c r="D678" s="17" t="str">
        <f t="shared" si="60"/>
        <v/>
      </c>
      <c r="E678" s="17" t="str">
        <f t="shared" si="61"/>
        <v/>
      </c>
      <c r="F678" s="17" t="str">
        <f t="shared" si="65"/>
        <v/>
      </c>
      <c r="G678" s="17" t="str">
        <f t="shared" si="62"/>
        <v/>
      </c>
    </row>
    <row r="679" spans="2:7">
      <c r="B679" s="16" t="str">
        <f t="shared" si="63"/>
        <v/>
      </c>
      <c r="C679" s="17" t="str">
        <f t="shared" si="64"/>
        <v/>
      </c>
      <c r="D679" s="17" t="str">
        <f t="shared" si="60"/>
        <v/>
      </c>
      <c r="E679" s="17" t="str">
        <f t="shared" si="61"/>
        <v/>
      </c>
      <c r="F679" s="17" t="str">
        <f t="shared" si="65"/>
        <v/>
      </c>
      <c r="G679" s="17" t="str">
        <f t="shared" si="62"/>
        <v/>
      </c>
    </row>
    <row r="680" spans="2:7">
      <c r="B680" s="16" t="str">
        <f t="shared" si="63"/>
        <v/>
      </c>
      <c r="C680" s="17" t="str">
        <f t="shared" si="64"/>
        <v/>
      </c>
      <c r="D680" s="17" t="str">
        <f t="shared" si="60"/>
        <v/>
      </c>
      <c r="E680" s="17" t="str">
        <f t="shared" si="61"/>
        <v/>
      </c>
      <c r="F680" s="17" t="str">
        <f t="shared" si="65"/>
        <v/>
      </c>
      <c r="G680" s="17" t="str">
        <f t="shared" si="62"/>
        <v/>
      </c>
    </row>
    <row r="681" spans="2:7">
      <c r="B681" s="16" t="str">
        <f t="shared" si="63"/>
        <v/>
      </c>
      <c r="C681" s="17" t="str">
        <f t="shared" si="64"/>
        <v/>
      </c>
      <c r="D681" s="17" t="str">
        <f t="shared" si="60"/>
        <v/>
      </c>
      <c r="E681" s="17" t="str">
        <f t="shared" si="61"/>
        <v/>
      </c>
      <c r="F681" s="17" t="str">
        <f t="shared" si="65"/>
        <v/>
      </c>
      <c r="G681" s="17" t="str">
        <f t="shared" si="62"/>
        <v/>
      </c>
    </row>
    <row r="682" spans="2:7">
      <c r="B682" s="16" t="str">
        <f t="shared" si="63"/>
        <v/>
      </c>
      <c r="C682" s="17" t="str">
        <f t="shared" si="64"/>
        <v/>
      </c>
      <c r="D682" s="17" t="str">
        <f t="shared" si="60"/>
        <v/>
      </c>
      <c r="E682" s="17" t="str">
        <f t="shared" si="61"/>
        <v/>
      </c>
      <c r="F682" s="17" t="str">
        <f t="shared" si="65"/>
        <v/>
      </c>
      <c r="G682" s="17" t="str">
        <f t="shared" si="62"/>
        <v/>
      </c>
    </row>
    <row r="683" spans="2:7">
      <c r="B683" s="16" t="str">
        <f t="shared" si="63"/>
        <v/>
      </c>
      <c r="C683" s="17" t="str">
        <f t="shared" si="64"/>
        <v/>
      </c>
      <c r="D683" s="17" t="str">
        <f t="shared" si="60"/>
        <v/>
      </c>
      <c r="E683" s="17" t="str">
        <f t="shared" si="61"/>
        <v/>
      </c>
      <c r="F683" s="17" t="str">
        <f t="shared" si="65"/>
        <v/>
      </c>
      <c r="G683" s="17" t="str">
        <f t="shared" si="62"/>
        <v/>
      </c>
    </row>
    <row r="684" spans="2:7">
      <c r="B684" s="16" t="str">
        <f t="shared" si="63"/>
        <v/>
      </c>
      <c r="C684" s="17" t="str">
        <f t="shared" si="64"/>
        <v/>
      </c>
      <c r="D684" s="17" t="str">
        <f t="shared" si="60"/>
        <v/>
      </c>
      <c r="E684" s="17" t="str">
        <f t="shared" si="61"/>
        <v/>
      </c>
      <c r="F684" s="17" t="str">
        <f t="shared" si="65"/>
        <v/>
      </c>
      <c r="G684" s="17" t="str">
        <f t="shared" si="62"/>
        <v/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8"/>
  <sheetViews>
    <sheetView showGridLines="0" workbookViewId="0">
      <pane xSplit="1" ySplit="8" topLeftCell="B63" activePane="bottomRight" state="frozen"/>
      <selection activeCell="C14" sqref="C14"/>
      <selection pane="topRight" activeCell="C14" sqref="C14"/>
      <selection pane="bottomLeft" activeCell="C14" sqref="C14"/>
      <selection pane="bottomRight" activeCell="C6" sqref="C6"/>
    </sheetView>
  </sheetViews>
  <sheetFormatPr defaultRowHeight="14.25"/>
  <cols>
    <col min="1" max="1" width="2.140625" style="1" customWidth="1"/>
    <col min="2" max="2" width="14.28515625" style="16" customWidth="1"/>
    <col min="3" max="7" width="13.42578125" style="1" customWidth="1"/>
    <col min="8" max="16384" width="9.140625" style="1"/>
  </cols>
  <sheetData>
    <row r="1" spans="2:7">
      <c r="B1" s="1"/>
    </row>
    <row r="2" spans="2:7" ht="18.75">
      <c r="B2" s="18" t="s">
        <v>6</v>
      </c>
      <c r="D2" s="3"/>
    </row>
    <row r="3" spans="2:7">
      <c r="B3" s="4"/>
    </row>
    <row r="4" spans="2:7">
      <c r="B4" s="17" t="s">
        <v>12</v>
      </c>
      <c r="C4" s="6">
        <v>20000000</v>
      </c>
      <c r="E4" s="1" t="s">
        <v>5</v>
      </c>
      <c r="F4" s="8">
        <f>IF(OR(Höfuðstól="",Fj.afborgana="",Höfuðstól=0,Fj.afborgana=0),"",PMT(C5/12,C6,-C4,0,0))</f>
        <v>184065.4799047402</v>
      </c>
    </row>
    <row r="5" spans="2:7">
      <c r="B5" s="17" t="s">
        <v>4</v>
      </c>
      <c r="C5" s="10">
        <v>0.109</v>
      </c>
      <c r="E5" s="1" t="s">
        <v>9</v>
      </c>
      <c r="F5" s="8">
        <f>IF(E9="","",SUM(E9:E488))</f>
        <v>68351430.354274824</v>
      </c>
    </row>
    <row r="6" spans="2:7">
      <c r="B6" s="17" t="s">
        <v>1</v>
      </c>
      <c r="C6" s="11">
        <v>480</v>
      </c>
      <c r="E6" s="1" t="s">
        <v>10</v>
      </c>
      <c r="F6" s="8">
        <f>IF(F9="","",SUM(F9:F488))</f>
        <v>88351430.354275659</v>
      </c>
    </row>
    <row r="7" spans="2:7">
      <c r="B7" s="1"/>
    </row>
    <row r="8" spans="2:7" ht="33.75" customHeight="1" thickBot="1">
      <c r="B8" s="13" t="s">
        <v>2</v>
      </c>
      <c r="C8" s="14" t="s">
        <v>7</v>
      </c>
      <c r="D8" s="15" t="s">
        <v>3</v>
      </c>
      <c r="E8" s="15" t="s">
        <v>4</v>
      </c>
      <c r="F8" s="15" t="s">
        <v>5</v>
      </c>
      <c r="G8" s="14" t="s">
        <v>8</v>
      </c>
    </row>
    <row r="9" spans="2:7">
      <c r="B9" s="16">
        <f>IF(OR(Höfuðstól="",Vextir="",Fj.afborgana="",Höfuðstól=0,Fj.afborgana=0),"",1)</f>
        <v>1</v>
      </c>
      <c r="C9" s="17">
        <f>IF(B9="","",Höfuðstól)</f>
        <v>20000000</v>
      </c>
      <c r="D9" s="17">
        <f>IF(B9="","",F9-E9)</f>
        <v>2398.8132380735478</v>
      </c>
      <c r="E9" s="17">
        <f t="shared" ref="E9:E72" si="0">IF(B9="","",C9*Vextir/12)</f>
        <v>181666.66666666666</v>
      </c>
      <c r="F9" s="17">
        <f t="shared" ref="F9:F72" si="1">IF(B9="","",Greiðsla)</f>
        <v>184065.4799047402</v>
      </c>
      <c r="G9" s="17">
        <f>IF(B9="","",C9-D9)</f>
        <v>19997601.186761927</v>
      </c>
    </row>
    <row r="10" spans="2:7">
      <c r="B10" s="16">
        <f t="shared" ref="B10:B73" si="2">IF(OR(B9="",B9=Fj.afborgana),"",B9+1)</f>
        <v>2</v>
      </c>
      <c r="C10" s="17">
        <f>IF(B10="","",G9)</f>
        <v>19997601.186761927</v>
      </c>
      <c r="D10" s="17">
        <f>IF(B10="","",F10-E10)</f>
        <v>2420.6024583193648</v>
      </c>
      <c r="E10" s="17">
        <f t="shared" si="0"/>
        <v>181644.87744642084</v>
      </c>
      <c r="F10" s="17">
        <f t="shared" si="1"/>
        <v>184065.4799047402</v>
      </c>
      <c r="G10" s="17">
        <f>IF(B10="","",C10-D10)</f>
        <v>19995180.584303606</v>
      </c>
    </row>
    <row r="11" spans="2:7">
      <c r="B11" s="16">
        <f t="shared" si="2"/>
        <v>3</v>
      </c>
      <c r="C11" s="17">
        <f>IF(B11="","",G10)</f>
        <v>19995180.584303606</v>
      </c>
      <c r="D11" s="17">
        <f>IF(B11="","",F11-E11)</f>
        <v>2442.5895973157603</v>
      </c>
      <c r="E11" s="17">
        <f t="shared" si="0"/>
        <v>181622.89030742444</v>
      </c>
      <c r="F11" s="17">
        <f t="shared" si="1"/>
        <v>184065.4799047402</v>
      </c>
      <c r="G11" s="17">
        <f>IF(B11="","",C11-D11)</f>
        <v>19992737.994706292</v>
      </c>
    </row>
    <row r="12" spans="2:7">
      <c r="B12" s="16">
        <f t="shared" si="2"/>
        <v>4</v>
      </c>
      <c r="C12" s="17">
        <f>IF(B12="","",G11)</f>
        <v>19992737.994706292</v>
      </c>
      <c r="D12" s="17">
        <f>IF(B12="","",F12-E12)</f>
        <v>2464.7764528247062</v>
      </c>
      <c r="E12" s="17">
        <f t="shared" si="0"/>
        <v>181600.7034519155</v>
      </c>
      <c r="F12" s="17">
        <f t="shared" si="1"/>
        <v>184065.4799047402</v>
      </c>
      <c r="G12" s="17">
        <f>IF(B12="","",C12-D12)</f>
        <v>19990273.218253467</v>
      </c>
    </row>
    <row r="13" spans="2:7">
      <c r="B13" s="16">
        <f t="shared" si="2"/>
        <v>5</v>
      </c>
      <c r="C13" s="17">
        <f t="shared" ref="C13:C76" si="3">IF(B13="","",G12)</f>
        <v>19990273.218253467</v>
      </c>
      <c r="D13" s="17">
        <f t="shared" ref="D13:D76" si="4">IF(B13="","",F13-E13)</f>
        <v>2487.164838937897</v>
      </c>
      <c r="E13" s="17">
        <f t="shared" si="0"/>
        <v>181578.31506580231</v>
      </c>
      <c r="F13" s="17">
        <f t="shared" si="1"/>
        <v>184065.4799047402</v>
      </c>
      <c r="G13" s="17">
        <f t="shared" ref="G13:G76" si="5">IF(B13="","",C13-D13)</f>
        <v>19987786.053414531</v>
      </c>
    </row>
    <row r="14" spans="2:7">
      <c r="B14" s="16">
        <f t="shared" si="2"/>
        <v>6</v>
      </c>
      <c r="C14" s="17">
        <f t="shared" si="3"/>
        <v>19987786.053414531</v>
      </c>
      <c r="D14" s="17">
        <f t="shared" si="4"/>
        <v>2509.7565862248885</v>
      </c>
      <c r="E14" s="17">
        <f t="shared" si="0"/>
        <v>181555.72331851532</v>
      </c>
      <c r="F14" s="17">
        <f t="shared" si="1"/>
        <v>184065.4799047402</v>
      </c>
      <c r="G14" s="17">
        <f t="shared" si="5"/>
        <v>19985276.296828307</v>
      </c>
    </row>
    <row r="15" spans="2:7">
      <c r="B15" s="16">
        <f t="shared" si="2"/>
        <v>7</v>
      </c>
      <c r="C15" s="17">
        <f t="shared" si="3"/>
        <v>19985276.296828307</v>
      </c>
      <c r="D15" s="17">
        <f t="shared" si="4"/>
        <v>2532.5535418830987</v>
      </c>
      <c r="E15" s="17">
        <f t="shared" si="0"/>
        <v>181532.92636285711</v>
      </c>
      <c r="F15" s="17">
        <f t="shared" si="1"/>
        <v>184065.4799047402</v>
      </c>
      <c r="G15" s="17">
        <f t="shared" si="5"/>
        <v>19982743.743286423</v>
      </c>
    </row>
    <row r="16" spans="2:7">
      <c r="B16" s="16">
        <f t="shared" si="2"/>
        <v>8</v>
      </c>
      <c r="C16" s="17">
        <f t="shared" si="3"/>
        <v>19982743.743286423</v>
      </c>
      <c r="D16" s="17">
        <f t="shared" si="4"/>
        <v>2555.5575698885077</v>
      </c>
      <c r="E16" s="17">
        <f t="shared" si="0"/>
        <v>181509.9223348517</v>
      </c>
      <c r="F16" s="17">
        <f t="shared" si="1"/>
        <v>184065.4799047402</v>
      </c>
      <c r="G16" s="17">
        <f t="shared" si="5"/>
        <v>19980188.185716536</v>
      </c>
    </row>
    <row r="17" spans="2:7">
      <c r="B17" s="16">
        <f t="shared" si="2"/>
        <v>9</v>
      </c>
      <c r="C17" s="17">
        <f t="shared" si="3"/>
        <v>19980188.185716536</v>
      </c>
      <c r="D17" s="17">
        <f t="shared" si="4"/>
        <v>2578.7705511483364</v>
      </c>
      <c r="E17" s="17">
        <f t="shared" si="0"/>
        <v>181486.70935359187</v>
      </c>
      <c r="F17" s="17">
        <f t="shared" si="1"/>
        <v>184065.4799047402</v>
      </c>
      <c r="G17" s="17">
        <f t="shared" si="5"/>
        <v>19977609.415165387</v>
      </c>
    </row>
    <row r="18" spans="2:7">
      <c r="B18" s="16">
        <f t="shared" si="2"/>
        <v>10</v>
      </c>
      <c r="C18" s="17">
        <f t="shared" si="3"/>
        <v>19977609.415165387</v>
      </c>
      <c r="D18" s="17">
        <f t="shared" si="4"/>
        <v>2602.1943836545979</v>
      </c>
      <c r="E18" s="17">
        <f t="shared" si="0"/>
        <v>181463.28552108561</v>
      </c>
      <c r="F18" s="17">
        <f t="shared" si="1"/>
        <v>184065.4799047402</v>
      </c>
      <c r="G18" s="17">
        <f t="shared" si="5"/>
        <v>19975007.220781732</v>
      </c>
    </row>
    <row r="19" spans="2:7">
      <c r="B19" s="16">
        <f t="shared" si="2"/>
        <v>11</v>
      </c>
      <c r="C19" s="17">
        <f t="shared" si="3"/>
        <v>19975007.220781732</v>
      </c>
      <c r="D19" s="17">
        <f t="shared" si="4"/>
        <v>2625.8309826394543</v>
      </c>
      <c r="E19" s="17">
        <f t="shared" si="0"/>
        <v>181439.64892210075</v>
      </c>
      <c r="F19" s="17">
        <f t="shared" si="1"/>
        <v>184065.4799047402</v>
      </c>
      <c r="G19" s="17">
        <f t="shared" si="5"/>
        <v>19972381.389799092</v>
      </c>
    </row>
    <row r="20" spans="2:7">
      <c r="B20" s="16">
        <f t="shared" si="2"/>
        <v>12</v>
      </c>
      <c r="C20" s="17">
        <f t="shared" si="3"/>
        <v>19972381.389799092</v>
      </c>
      <c r="D20" s="17">
        <f t="shared" si="4"/>
        <v>2649.6822807317949</v>
      </c>
      <c r="E20" s="17">
        <f t="shared" si="0"/>
        <v>181415.79762400841</v>
      </c>
      <c r="F20" s="17">
        <f t="shared" si="1"/>
        <v>184065.4799047402</v>
      </c>
      <c r="G20" s="17">
        <f t="shared" si="5"/>
        <v>19969731.707518362</v>
      </c>
    </row>
    <row r="21" spans="2:7">
      <c r="B21" s="16">
        <f t="shared" si="2"/>
        <v>13</v>
      </c>
      <c r="C21" s="17">
        <f t="shared" si="3"/>
        <v>19969731.707518362</v>
      </c>
      <c r="D21" s="17">
        <f t="shared" si="4"/>
        <v>2673.7502281150955</v>
      </c>
      <c r="E21" s="17">
        <f t="shared" si="0"/>
        <v>181391.72967662511</v>
      </c>
      <c r="F21" s="17">
        <f t="shared" si="1"/>
        <v>184065.4799047402</v>
      </c>
      <c r="G21" s="17">
        <f t="shared" si="5"/>
        <v>19967057.957290247</v>
      </c>
    </row>
    <row r="22" spans="2:7">
      <c r="B22" s="16">
        <f t="shared" si="2"/>
        <v>14</v>
      </c>
      <c r="C22" s="17">
        <f t="shared" si="3"/>
        <v>19967057.957290247</v>
      </c>
      <c r="D22" s="17">
        <f t="shared" si="4"/>
        <v>2698.0367926871113</v>
      </c>
      <c r="E22" s="17">
        <f t="shared" si="0"/>
        <v>181367.44311205309</v>
      </c>
      <c r="F22" s="17">
        <f t="shared" si="1"/>
        <v>184065.4799047402</v>
      </c>
      <c r="G22" s="17">
        <f t="shared" si="5"/>
        <v>19964359.920497559</v>
      </c>
    </row>
    <row r="23" spans="2:7">
      <c r="B23" s="16">
        <f t="shared" si="2"/>
        <v>15</v>
      </c>
      <c r="C23" s="17">
        <f t="shared" si="3"/>
        <v>19964359.920497559</v>
      </c>
      <c r="D23" s="17">
        <f t="shared" si="4"/>
        <v>2722.5439602207043</v>
      </c>
      <c r="E23" s="17">
        <f t="shared" si="0"/>
        <v>181342.9359445195</v>
      </c>
      <c r="F23" s="17">
        <f t="shared" si="1"/>
        <v>184065.4799047402</v>
      </c>
      <c r="G23" s="17">
        <f t="shared" si="5"/>
        <v>19961637.376537338</v>
      </c>
    </row>
    <row r="24" spans="2:7">
      <c r="B24" s="16">
        <f t="shared" si="2"/>
        <v>16</v>
      </c>
      <c r="C24" s="17">
        <f t="shared" si="3"/>
        <v>19961637.376537338</v>
      </c>
      <c r="D24" s="17">
        <f t="shared" si="4"/>
        <v>2747.2737345260684</v>
      </c>
      <c r="E24" s="17">
        <f t="shared" si="0"/>
        <v>181318.20617021414</v>
      </c>
      <c r="F24" s="17">
        <f t="shared" si="1"/>
        <v>184065.4799047402</v>
      </c>
      <c r="G24" s="17">
        <f t="shared" si="5"/>
        <v>19958890.102802813</v>
      </c>
    </row>
    <row r="25" spans="2:7">
      <c r="B25" s="16">
        <f t="shared" si="2"/>
        <v>17</v>
      </c>
      <c r="C25" s="17">
        <f t="shared" si="3"/>
        <v>19958890.102802813</v>
      </c>
      <c r="D25" s="17">
        <f t="shared" si="4"/>
        <v>2772.228137614642</v>
      </c>
      <c r="E25" s="17">
        <f t="shared" si="0"/>
        <v>181293.25176712556</v>
      </c>
      <c r="F25" s="17">
        <f t="shared" si="1"/>
        <v>184065.4799047402</v>
      </c>
      <c r="G25" s="17">
        <f t="shared" si="5"/>
        <v>19956117.874665197</v>
      </c>
    </row>
    <row r="26" spans="2:7">
      <c r="B26" s="16">
        <f t="shared" si="2"/>
        <v>18</v>
      </c>
      <c r="C26" s="17">
        <f t="shared" si="3"/>
        <v>19956117.874665197</v>
      </c>
      <c r="D26" s="17">
        <f t="shared" si="4"/>
        <v>2797.4092098646506</v>
      </c>
      <c r="E26" s="17">
        <f t="shared" si="0"/>
        <v>181268.07069487555</v>
      </c>
      <c r="F26" s="17">
        <f t="shared" si="1"/>
        <v>184065.4799047402</v>
      </c>
      <c r="G26" s="17">
        <f t="shared" si="5"/>
        <v>19953320.465455331</v>
      </c>
    </row>
    <row r="27" spans="2:7">
      <c r="B27" s="16">
        <f t="shared" si="2"/>
        <v>19</v>
      </c>
      <c r="C27" s="17">
        <f t="shared" si="3"/>
        <v>19953320.465455331</v>
      </c>
      <c r="D27" s="17">
        <f t="shared" si="4"/>
        <v>2822.8190101876098</v>
      </c>
      <c r="E27" s="17">
        <f t="shared" si="0"/>
        <v>181242.66089455259</v>
      </c>
      <c r="F27" s="17">
        <f t="shared" si="1"/>
        <v>184065.4799047402</v>
      </c>
      <c r="G27" s="17">
        <f t="shared" si="5"/>
        <v>19950497.646445144</v>
      </c>
    </row>
    <row r="28" spans="2:7">
      <c r="B28" s="16">
        <f t="shared" si="2"/>
        <v>20</v>
      </c>
      <c r="C28" s="17">
        <f t="shared" si="3"/>
        <v>19950497.646445144</v>
      </c>
      <c r="D28" s="17">
        <f t="shared" si="4"/>
        <v>2848.4596161968075</v>
      </c>
      <c r="E28" s="17">
        <f t="shared" si="0"/>
        <v>181217.0202885434</v>
      </c>
      <c r="F28" s="17">
        <f t="shared" si="1"/>
        <v>184065.4799047402</v>
      </c>
      <c r="G28" s="17">
        <f t="shared" si="5"/>
        <v>19947649.186828949</v>
      </c>
    </row>
    <row r="29" spans="2:7">
      <c r="B29" s="16">
        <f t="shared" si="2"/>
        <v>21</v>
      </c>
      <c r="C29" s="17">
        <f t="shared" si="3"/>
        <v>19947649.186828949</v>
      </c>
      <c r="D29" s="17">
        <f t="shared" si="4"/>
        <v>2874.33312437727</v>
      </c>
      <c r="E29" s="17">
        <f t="shared" si="0"/>
        <v>181191.14678036293</v>
      </c>
      <c r="F29" s="17">
        <f t="shared" si="1"/>
        <v>184065.4799047402</v>
      </c>
      <c r="G29" s="17">
        <f t="shared" si="5"/>
        <v>19944774.853704572</v>
      </c>
    </row>
    <row r="30" spans="2:7">
      <c r="B30" s="16">
        <f t="shared" si="2"/>
        <v>22</v>
      </c>
      <c r="C30" s="17">
        <f t="shared" si="3"/>
        <v>19944774.853704572</v>
      </c>
      <c r="D30" s="17">
        <f t="shared" si="4"/>
        <v>2900.4416502570384</v>
      </c>
      <c r="E30" s="17">
        <f t="shared" si="0"/>
        <v>181165.03825448317</v>
      </c>
      <c r="F30" s="17">
        <f t="shared" si="1"/>
        <v>184065.4799047402</v>
      </c>
      <c r="G30" s="17">
        <f t="shared" si="5"/>
        <v>19941874.412054315</v>
      </c>
    </row>
    <row r="31" spans="2:7">
      <c r="B31" s="16">
        <f t="shared" si="2"/>
        <v>23</v>
      </c>
      <c r="C31" s="17">
        <f t="shared" si="3"/>
        <v>19941874.412054315</v>
      </c>
      <c r="D31" s="17">
        <f t="shared" si="4"/>
        <v>2926.7873285801616</v>
      </c>
      <c r="E31" s="17">
        <f t="shared" si="0"/>
        <v>181138.69257616004</v>
      </c>
      <c r="F31" s="17">
        <f t="shared" si="1"/>
        <v>184065.4799047402</v>
      </c>
      <c r="G31" s="17">
        <f t="shared" si="5"/>
        <v>19938947.624725737</v>
      </c>
    </row>
    <row r="32" spans="2:7">
      <c r="B32" s="16">
        <f t="shared" si="2"/>
        <v>24</v>
      </c>
      <c r="C32" s="17">
        <f t="shared" si="3"/>
        <v>19938947.624725737</v>
      </c>
      <c r="D32" s="17">
        <f t="shared" si="4"/>
        <v>2953.3723134814063</v>
      </c>
      <c r="E32" s="17">
        <f t="shared" si="0"/>
        <v>181112.1075912588</v>
      </c>
      <c r="F32" s="17">
        <f t="shared" si="1"/>
        <v>184065.4799047402</v>
      </c>
      <c r="G32" s="17">
        <f t="shared" si="5"/>
        <v>19935994.252412256</v>
      </c>
    </row>
    <row r="33" spans="2:7">
      <c r="B33" s="16">
        <f t="shared" si="2"/>
        <v>25</v>
      </c>
      <c r="C33" s="17">
        <f t="shared" si="3"/>
        <v>19935994.252412256</v>
      </c>
      <c r="D33" s="17">
        <f t="shared" si="4"/>
        <v>2980.1987786622194</v>
      </c>
      <c r="E33" s="17">
        <f t="shared" si="0"/>
        <v>181085.28112607799</v>
      </c>
      <c r="F33" s="17">
        <f t="shared" si="1"/>
        <v>184065.4799047402</v>
      </c>
      <c r="G33" s="17">
        <f t="shared" si="5"/>
        <v>19933014.053633593</v>
      </c>
    </row>
    <row r="34" spans="2:7">
      <c r="B34" s="16">
        <f t="shared" si="2"/>
        <v>26</v>
      </c>
      <c r="C34" s="17">
        <f t="shared" si="3"/>
        <v>19933014.053633593</v>
      </c>
      <c r="D34" s="17">
        <f t="shared" si="4"/>
        <v>3007.2689175683772</v>
      </c>
      <c r="E34" s="17">
        <f t="shared" si="0"/>
        <v>181058.21098717183</v>
      </c>
      <c r="F34" s="17">
        <f t="shared" si="1"/>
        <v>184065.4799047402</v>
      </c>
      <c r="G34" s="17">
        <f t="shared" si="5"/>
        <v>19930006.784716025</v>
      </c>
    </row>
    <row r="35" spans="2:7">
      <c r="B35" s="16">
        <f t="shared" si="2"/>
        <v>27</v>
      </c>
      <c r="C35" s="17">
        <f t="shared" si="3"/>
        <v>19930006.784716025</v>
      </c>
      <c r="D35" s="17">
        <f t="shared" si="4"/>
        <v>3034.5849435696728</v>
      </c>
      <c r="E35" s="17">
        <f t="shared" si="0"/>
        <v>181030.89496117053</v>
      </c>
      <c r="F35" s="17">
        <f t="shared" si="1"/>
        <v>184065.4799047402</v>
      </c>
      <c r="G35" s="17">
        <f t="shared" si="5"/>
        <v>19926972.199772455</v>
      </c>
    </row>
    <row r="36" spans="2:7">
      <c r="B36" s="16">
        <f t="shared" si="2"/>
        <v>28</v>
      </c>
      <c r="C36" s="17">
        <f t="shared" si="3"/>
        <v>19926972.199772455</v>
      </c>
      <c r="D36" s="17">
        <f t="shared" si="4"/>
        <v>3062.1490901404177</v>
      </c>
      <c r="E36" s="17">
        <f t="shared" si="0"/>
        <v>181003.33081459979</v>
      </c>
      <c r="F36" s="17">
        <f t="shared" si="1"/>
        <v>184065.4799047402</v>
      </c>
      <c r="G36" s="17">
        <f t="shared" si="5"/>
        <v>19923910.050682314</v>
      </c>
    </row>
    <row r="37" spans="2:7">
      <c r="B37" s="16">
        <f t="shared" si="2"/>
        <v>29</v>
      </c>
      <c r="C37" s="17">
        <f t="shared" si="3"/>
        <v>19923910.050682314</v>
      </c>
      <c r="D37" s="17">
        <f t="shared" si="4"/>
        <v>3089.9636110425345</v>
      </c>
      <c r="E37" s="17">
        <f t="shared" si="0"/>
        <v>180975.51629369767</v>
      </c>
      <c r="F37" s="17">
        <f t="shared" si="1"/>
        <v>184065.4799047402</v>
      </c>
      <c r="G37" s="17">
        <f t="shared" si="5"/>
        <v>19920820.08707127</v>
      </c>
    </row>
    <row r="38" spans="2:7">
      <c r="B38" s="16">
        <f t="shared" si="2"/>
        <v>30</v>
      </c>
      <c r="C38" s="17">
        <f t="shared" si="3"/>
        <v>19920820.08707127</v>
      </c>
      <c r="D38" s="17">
        <f t="shared" si="4"/>
        <v>3118.0307805095217</v>
      </c>
      <c r="E38" s="17">
        <f t="shared" si="0"/>
        <v>180947.44912423068</v>
      </c>
      <c r="F38" s="17">
        <f t="shared" si="1"/>
        <v>184065.4799047402</v>
      </c>
      <c r="G38" s="17">
        <f t="shared" si="5"/>
        <v>19917702.056290761</v>
      </c>
    </row>
    <row r="39" spans="2:7">
      <c r="B39" s="16">
        <f t="shared" si="2"/>
        <v>31</v>
      </c>
      <c r="C39" s="17">
        <f t="shared" si="3"/>
        <v>19917702.056290761</v>
      </c>
      <c r="D39" s="17">
        <f t="shared" si="4"/>
        <v>3146.3528934324568</v>
      </c>
      <c r="E39" s="17">
        <f t="shared" si="0"/>
        <v>180919.12701130775</v>
      </c>
      <c r="F39" s="17">
        <f t="shared" si="1"/>
        <v>184065.4799047402</v>
      </c>
      <c r="G39" s="17">
        <f t="shared" si="5"/>
        <v>19914555.70339733</v>
      </c>
    </row>
    <row r="40" spans="2:7">
      <c r="B40" s="16">
        <f t="shared" si="2"/>
        <v>32</v>
      </c>
      <c r="C40" s="17">
        <f t="shared" si="3"/>
        <v>19914555.70339733</v>
      </c>
      <c r="D40" s="17">
        <f t="shared" si="4"/>
        <v>3174.9322655477736</v>
      </c>
      <c r="E40" s="17">
        <f t="shared" si="0"/>
        <v>180890.54763919243</v>
      </c>
      <c r="F40" s="17">
        <f t="shared" si="1"/>
        <v>184065.4799047402</v>
      </c>
      <c r="G40" s="17">
        <f t="shared" si="5"/>
        <v>19911380.771131784</v>
      </c>
    </row>
    <row r="41" spans="2:7">
      <c r="B41" s="16">
        <f t="shared" si="2"/>
        <v>33</v>
      </c>
      <c r="C41" s="17">
        <f t="shared" si="3"/>
        <v>19911380.771131784</v>
      </c>
      <c r="D41" s="17">
        <f t="shared" si="4"/>
        <v>3203.7712336264958</v>
      </c>
      <c r="E41" s="17">
        <f t="shared" si="0"/>
        <v>180861.70867111371</v>
      </c>
      <c r="F41" s="17">
        <f t="shared" si="1"/>
        <v>184065.4799047402</v>
      </c>
      <c r="G41" s="17">
        <f t="shared" si="5"/>
        <v>19908176.999898158</v>
      </c>
    </row>
    <row r="42" spans="2:7">
      <c r="B42" s="16">
        <f t="shared" si="2"/>
        <v>34</v>
      </c>
      <c r="C42" s="17">
        <f t="shared" si="3"/>
        <v>19908176.999898158</v>
      </c>
      <c r="D42" s="17">
        <f t="shared" si="4"/>
        <v>3232.8721556652745</v>
      </c>
      <c r="E42" s="17">
        <f t="shared" si="0"/>
        <v>180832.60774907493</v>
      </c>
      <c r="F42" s="17">
        <f t="shared" si="1"/>
        <v>184065.4799047402</v>
      </c>
      <c r="G42" s="17">
        <f t="shared" si="5"/>
        <v>19904944.127742492</v>
      </c>
    </row>
    <row r="43" spans="2:7">
      <c r="B43" s="16">
        <f t="shared" si="2"/>
        <v>35</v>
      </c>
      <c r="C43" s="17">
        <f t="shared" si="3"/>
        <v>19904944.127742492</v>
      </c>
      <c r="D43" s="17">
        <f t="shared" si="4"/>
        <v>3262.2374110792298</v>
      </c>
      <c r="E43" s="17">
        <f t="shared" si="0"/>
        <v>180803.24249366098</v>
      </c>
      <c r="F43" s="17">
        <f t="shared" si="1"/>
        <v>184065.4799047402</v>
      </c>
      <c r="G43" s="17">
        <f t="shared" si="5"/>
        <v>19901681.890331414</v>
      </c>
    </row>
    <row r="44" spans="2:7">
      <c r="B44" s="16">
        <f t="shared" si="2"/>
        <v>36</v>
      </c>
      <c r="C44" s="17">
        <f t="shared" si="3"/>
        <v>19901681.890331414</v>
      </c>
      <c r="D44" s="17">
        <f t="shared" si="4"/>
        <v>3291.8694008965394</v>
      </c>
      <c r="E44" s="17">
        <f t="shared" si="0"/>
        <v>180773.61050384367</v>
      </c>
      <c r="F44" s="17">
        <f t="shared" si="1"/>
        <v>184065.4799047402</v>
      </c>
      <c r="G44" s="17">
        <f t="shared" si="5"/>
        <v>19898390.020930517</v>
      </c>
    </row>
    <row r="45" spans="2:7">
      <c r="B45" s="16">
        <f t="shared" si="2"/>
        <v>37</v>
      </c>
      <c r="C45" s="17">
        <f t="shared" si="3"/>
        <v>19898390.020930517</v>
      </c>
      <c r="D45" s="17">
        <f t="shared" si="4"/>
        <v>3321.7705479546858</v>
      </c>
      <c r="E45" s="17">
        <f t="shared" si="0"/>
        <v>180743.70935678552</v>
      </c>
      <c r="F45" s="17">
        <f t="shared" si="1"/>
        <v>184065.4799047402</v>
      </c>
      <c r="G45" s="17">
        <f t="shared" si="5"/>
        <v>19895068.250382561</v>
      </c>
    </row>
    <row r="46" spans="2:7">
      <c r="B46" s="16">
        <f t="shared" si="2"/>
        <v>38</v>
      </c>
      <c r="C46" s="17">
        <f t="shared" si="3"/>
        <v>19895068.250382561</v>
      </c>
      <c r="D46" s="17">
        <f t="shared" si="4"/>
        <v>3351.9432970985945</v>
      </c>
      <c r="E46" s="17">
        <f t="shared" si="0"/>
        <v>180713.53660764161</v>
      </c>
      <c r="F46" s="17">
        <f t="shared" si="1"/>
        <v>184065.4799047402</v>
      </c>
      <c r="G46" s="17">
        <f t="shared" si="5"/>
        <v>19891716.307085462</v>
      </c>
    </row>
    <row r="47" spans="2:7">
      <c r="B47" s="16">
        <f t="shared" si="2"/>
        <v>39</v>
      </c>
      <c r="C47" s="17">
        <f t="shared" si="3"/>
        <v>19891716.307085462</v>
      </c>
      <c r="D47" s="17">
        <f t="shared" si="4"/>
        <v>3382.3901153806073</v>
      </c>
      <c r="E47" s="17">
        <f t="shared" si="0"/>
        <v>180683.0897893596</v>
      </c>
      <c r="F47" s="17">
        <f t="shared" si="1"/>
        <v>184065.4799047402</v>
      </c>
      <c r="G47" s="17">
        <f t="shared" si="5"/>
        <v>19888333.916970082</v>
      </c>
    </row>
    <row r="48" spans="2:7">
      <c r="B48" s="16">
        <f t="shared" si="2"/>
        <v>40</v>
      </c>
      <c r="C48" s="17">
        <f t="shared" si="3"/>
        <v>19888333.916970082</v>
      </c>
      <c r="D48" s="17">
        <f t="shared" si="4"/>
        <v>3413.1134922619676</v>
      </c>
      <c r="E48" s="17">
        <f t="shared" si="0"/>
        <v>180652.36641247824</v>
      </c>
      <c r="F48" s="17">
        <f t="shared" si="1"/>
        <v>184065.4799047402</v>
      </c>
      <c r="G48" s="17">
        <f t="shared" si="5"/>
        <v>19884920.80347782</v>
      </c>
    </row>
    <row r="49" spans="2:7">
      <c r="B49" s="16">
        <f t="shared" si="2"/>
        <v>41</v>
      </c>
      <c r="C49" s="17">
        <f t="shared" si="3"/>
        <v>19884920.80347782</v>
      </c>
      <c r="D49" s="17">
        <f t="shared" si="4"/>
        <v>3444.1159398166637</v>
      </c>
      <c r="E49" s="17">
        <f t="shared" si="0"/>
        <v>180621.36396492354</v>
      </c>
      <c r="F49" s="17">
        <f t="shared" si="1"/>
        <v>184065.4799047402</v>
      </c>
      <c r="G49" s="17">
        <f t="shared" si="5"/>
        <v>19881476.687538002</v>
      </c>
    </row>
    <row r="50" spans="2:7">
      <c r="B50" s="16">
        <f t="shared" si="2"/>
        <v>42</v>
      </c>
      <c r="C50" s="17">
        <f t="shared" si="3"/>
        <v>19881476.687538002</v>
      </c>
      <c r="D50" s="17">
        <f t="shared" si="4"/>
        <v>3475.3999929366983</v>
      </c>
      <c r="E50" s="17">
        <f t="shared" si="0"/>
        <v>180590.07991180351</v>
      </c>
      <c r="F50" s="17">
        <f t="shared" si="1"/>
        <v>184065.4799047402</v>
      </c>
      <c r="G50" s="17">
        <f t="shared" si="5"/>
        <v>19878001.287545066</v>
      </c>
    </row>
    <row r="51" spans="2:7">
      <c r="B51" s="16">
        <f t="shared" si="2"/>
        <v>43</v>
      </c>
      <c r="C51" s="17">
        <f t="shared" si="3"/>
        <v>19878001.287545066</v>
      </c>
      <c r="D51" s="17">
        <f t="shared" si="4"/>
        <v>3506.9682095391909</v>
      </c>
      <c r="E51" s="17">
        <f t="shared" si="0"/>
        <v>180558.51169520101</v>
      </c>
      <c r="F51" s="17">
        <f t="shared" si="1"/>
        <v>184065.4799047402</v>
      </c>
      <c r="G51" s="17">
        <f t="shared" si="5"/>
        <v>19874494.319335528</v>
      </c>
    </row>
    <row r="52" spans="2:7">
      <c r="B52" s="16">
        <f t="shared" si="2"/>
        <v>44</v>
      </c>
      <c r="C52" s="17">
        <f t="shared" si="3"/>
        <v>19874494.319335528</v>
      </c>
      <c r="D52" s="17">
        <f t="shared" si="4"/>
        <v>3538.8231707758387</v>
      </c>
      <c r="E52" s="17">
        <f t="shared" si="0"/>
        <v>180526.65673396437</v>
      </c>
      <c r="F52" s="17">
        <f t="shared" si="1"/>
        <v>184065.4799047402</v>
      </c>
      <c r="G52" s="17">
        <f t="shared" si="5"/>
        <v>19870955.49616475</v>
      </c>
    </row>
    <row r="53" spans="2:7">
      <c r="B53" s="16">
        <f t="shared" si="2"/>
        <v>45</v>
      </c>
      <c r="C53" s="17">
        <f t="shared" si="3"/>
        <v>19870955.49616475</v>
      </c>
      <c r="D53" s="17">
        <f t="shared" si="4"/>
        <v>3570.9674812437152</v>
      </c>
      <c r="E53" s="17">
        <f t="shared" si="0"/>
        <v>180494.51242349649</v>
      </c>
      <c r="F53" s="17">
        <f t="shared" si="1"/>
        <v>184065.4799047402</v>
      </c>
      <c r="G53" s="17">
        <f t="shared" si="5"/>
        <v>19867384.528683506</v>
      </c>
    </row>
    <row r="54" spans="2:7">
      <c r="B54" s="16">
        <f t="shared" si="2"/>
        <v>46</v>
      </c>
      <c r="C54" s="17">
        <f t="shared" si="3"/>
        <v>19867384.528683506</v>
      </c>
      <c r="D54" s="17">
        <f t="shared" si="4"/>
        <v>3603.4037691983394</v>
      </c>
      <c r="E54" s="17">
        <f t="shared" si="0"/>
        <v>180462.07613554187</v>
      </c>
      <c r="F54" s="17">
        <f t="shared" si="1"/>
        <v>184065.4799047402</v>
      </c>
      <c r="G54" s="17">
        <f t="shared" si="5"/>
        <v>19863781.124914307</v>
      </c>
    </row>
    <row r="55" spans="2:7">
      <c r="B55" s="16">
        <f t="shared" si="2"/>
        <v>47</v>
      </c>
      <c r="C55" s="17">
        <f t="shared" si="3"/>
        <v>19863781.124914307</v>
      </c>
      <c r="D55" s="17">
        <f t="shared" si="4"/>
        <v>3636.1346867685788</v>
      </c>
      <c r="E55" s="17">
        <f t="shared" si="0"/>
        <v>180429.34521797163</v>
      </c>
      <c r="F55" s="17">
        <f t="shared" si="1"/>
        <v>184065.4799047402</v>
      </c>
      <c r="G55" s="17">
        <f t="shared" si="5"/>
        <v>19860144.990227539</v>
      </c>
    </row>
    <row r="56" spans="2:7">
      <c r="B56" s="16">
        <f t="shared" si="2"/>
        <v>48</v>
      </c>
      <c r="C56" s="17">
        <f t="shared" si="3"/>
        <v>19860144.990227539</v>
      </c>
      <c r="D56" s="17">
        <f t="shared" si="4"/>
        <v>3669.1629101733852</v>
      </c>
      <c r="E56" s="17">
        <f t="shared" si="0"/>
        <v>180396.31699456682</v>
      </c>
      <c r="F56" s="17">
        <f t="shared" si="1"/>
        <v>184065.4799047402</v>
      </c>
      <c r="G56" s="17">
        <f t="shared" si="5"/>
        <v>19856475.827317365</v>
      </c>
    </row>
    <row r="57" spans="2:7">
      <c r="B57" s="16">
        <f t="shared" si="2"/>
        <v>49</v>
      </c>
      <c r="C57" s="17">
        <f t="shared" si="3"/>
        <v>19856475.827317365</v>
      </c>
      <c r="D57" s="17">
        <f t="shared" si="4"/>
        <v>3702.4911399408011</v>
      </c>
      <c r="E57" s="17">
        <f t="shared" si="0"/>
        <v>180362.9887647994</v>
      </c>
      <c r="F57" s="17">
        <f t="shared" si="1"/>
        <v>184065.4799047402</v>
      </c>
      <c r="G57" s="17">
        <f t="shared" si="5"/>
        <v>19852773.336177424</v>
      </c>
    </row>
    <row r="58" spans="2:7">
      <c r="B58" s="16">
        <f t="shared" si="2"/>
        <v>50</v>
      </c>
      <c r="C58" s="17">
        <f t="shared" si="3"/>
        <v>19852773.336177424</v>
      </c>
      <c r="D58" s="17">
        <f t="shared" si="4"/>
        <v>3736.1221011286252</v>
      </c>
      <c r="E58" s="17">
        <f t="shared" si="0"/>
        <v>180329.35780361158</v>
      </c>
      <c r="F58" s="17">
        <f t="shared" si="1"/>
        <v>184065.4799047402</v>
      </c>
      <c r="G58" s="17">
        <f t="shared" si="5"/>
        <v>19849037.214076295</v>
      </c>
    </row>
    <row r="59" spans="2:7">
      <c r="B59" s="16">
        <f t="shared" si="2"/>
        <v>51</v>
      </c>
      <c r="C59" s="17">
        <f t="shared" si="3"/>
        <v>19849037.214076295</v>
      </c>
      <c r="D59" s="17">
        <f t="shared" si="4"/>
        <v>3770.058543547173</v>
      </c>
      <c r="E59" s="17">
        <f t="shared" si="0"/>
        <v>180295.42136119303</v>
      </c>
      <c r="F59" s="17">
        <f t="shared" si="1"/>
        <v>184065.4799047402</v>
      </c>
      <c r="G59" s="17">
        <f t="shared" si="5"/>
        <v>19845267.155532748</v>
      </c>
    </row>
    <row r="60" spans="2:7">
      <c r="B60" s="16">
        <f t="shared" si="2"/>
        <v>52</v>
      </c>
      <c r="C60" s="17">
        <f t="shared" si="3"/>
        <v>19845267.155532748</v>
      </c>
      <c r="D60" s="17">
        <f t="shared" si="4"/>
        <v>3804.3032419844239</v>
      </c>
      <c r="E60" s="17">
        <f t="shared" si="0"/>
        <v>180261.17666275578</v>
      </c>
      <c r="F60" s="17">
        <f t="shared" si="1"/>
        <v>184065.4799047402</v>
      </c>
      <c r="G60" s="17">
        <f t="shared" si="5"/>
        <v>19841462.852290764</v>
      </c>
    </row>
    <row r="61" spans="2:7">
      <c r="B61" s="16">
        <f t="shared" si="2"/>
        <v>53</v>
      </c>
      <c r="C61" s="17">
        <f t="shared" si="3"/>
        <v>19841462.852290764</v>
      </c>
      <c r="D61" s="17">
        <f t="shared" si="4"/>
        <v>3838.8589964324492</v>
      </c>
      <c r="E61" s="17">
        <f t="shared" si="0"/>
        <v>180226.62090830776</v>
      </c>
      <c r="F61" s="17">
        <f t="shared" si="1"/>
        <v>184065.4799047402</v>
      </c>
      <c r="G61" s="17">
        <f t="shared" si="5"/>
        <v>19837623.993294332</v>
      </c>
    </row>
    <row r="62" spans="2:7">
      <c r="B62" s="16">
        <f t="shared" si="2"/>
        <v>54</v>
      </c>
      <c r="C62" s="17">
        <f t="shared" si="3"/>
        <v>19837623.993294332</v>
      </c>
      <c r="D62" s="17">
        <f t="shared" si="4"/>
        <v>3873.7286323166918</v>
      </c>
      <c r="E62" s="17">
        <f t="shared" si="0"/>
        <v>180191.75127242351</v>
      </c>
      <c r="F62" s="17">
        <f t="shared" si="1"/>
        <v>184065.4799047402</v>
      </c>
      <c r="G62" s="17">
        <f t="shared" si="5"/>
        <v>19833750.264662016</v>
      </c>
    </row>
    <row r="63" spans="2:7">
      <c r="B63" s="16">
        <f t="shared" si="2"/>
        <v>55</v>
      </c>
      <c r="C63" s="17">
        <f t="shared" si="3"/>
        <v>19833750.264662016</v>
      </c>
      <c r="D63" s="17">
        <f t="shared" si="4"/>
        <v>3908.9150007269054</v>
      </c>
      <c r="E63" s="17">
        <f t="shared" si="0"/>
        <v>180156.5649040133</v>
      </c>
      <c r="F63" s="17">
        <f t="shared" si="1"/>
        <v>184065.4799047402</v>
      </c>
      <c r="G63" s="17">
        <f t="shared" si="5"/>
        <v>19829841.349661291</v>
      </c>
    </row>
    <row r="64" spans="2:7">
      <c r="B64" s="16">
        <f t="shared" si="2"/>
        <v>56</v>
      </c>
      <c r="C64" s="17">
        <f t="shared" si="3"/>
        <v>19829841.349661291</v>
      </c>
      <c r="D64" s="17">
        <f t="shared" si="4"/>
        <v>3944.4209786501597</v>
      </c>
      <c r="E64" s="17">
        <f t="shared" si="0"/>
        <v>180121.05892609005</v>
      </c>
      <c r="F64" s="17">
        <f t="shared" si="1"/>
        <v>184065.4799047402</v>
      </c>
      <c r="G64" s="17">
        <f t="shared" si="5"/>
        <v>19825896.92868264</v>
      </c>
    </row>
    <row r="65" spans="2:7">
      <c r="B65" s="16">
        <f t="shared" si="2"/>
        <v>57</v>
      </c>
      <c r="C65" s="17">
        <f t="shared" si="3"/>
        <v>19825896.92868264</v>
      </c>
      <c r="D65" s="17">
        <f t="shared" si="4"/>
        <v>3980.2494692062028</v>
      </c>
      <c r="E65" s="17">
        <f t="shared" si="0"/>
        <v>180085.230435534</v>
      </c>
      <c r="F65" s="17">
        <f t="shared" si="1"/>
        <v>184065.4799047402</v>
      </c>
      <c r="G65" s="17">
        <f t="shared" si="5"/>
        <v>19821916.679213434</v>
      </c>
    </row>
    <row r="66" spans="2:7">
      <c r="B66" s="16">
        <f t="shared" si="2"/>
        <v>58</v>
      </c>
      <c r="C66" s="17">
        <f t="shared" si="3"/>
        <v>19821916.679213434</v>
      </c>
      <c r="D66" s="17">
        <f t="shared" si="4"/>
        <v>4016.4034018848324</v>
      </c>
      <c r="E66" s="17">
        <f t="shared" si="0"/>
        <v>180049.07650285537</v>
      </c>
      <c r="F66" s="17">
        <f t="shared" si="1"/>
        <v>184065.4799047402</v>
      </c>
      <c r="G66" s="17">
        <f t="shared" si="5"/>
        <v>19817900.275811549</v>
      </c>
    </row>
    <row r="67" spans="2:7">
      <c r="B67" s="16">
        <f t="shared" si="2"/>
        <v>59</v>
      </c>
      <c r="C67" s="17">
        <f t="shared" si="3"/>
        <v>19817900.275811549</v>
      </c>
      <c r="D67" s="17">
        <f t="shared" si="4"/>
        <v>4052.8857327853038</v>
      </c>
      <c r="E67" s="17">
        <f t="shared" si="0"/>
        <v>180012.5941719549</v>
      </c>
      <c r="F67" s="17">
        <f t="shared" si="1"/>
        <v>184065.4799047402</v>
      </c>
      <c r="G67" s="17">
        <f t="shared" si="5"/>
        <v>19813847.390078764</v>
      </c>
    </row>
    <row r="68" spans="2:7">
      <c r="B68" s="16">
        <f t="shared" si="2"/>
        <v>60</v>
      </c>
      <c r="C68" s="17">
        <f t="shared" si="3"/>
        <v>19813847.390078764</v>
      </c>
      <c r="D68" s="17">
        <f t="shared" si="4"/>
        <v>4089.6994448580954</v>
      </c>
      <c r="E68" s="17">
        <f t="shared" si="0"/>
        <v>179975.78045988211</v>
      </c>
      <c r="F68" s="17">
        <f t="shared" si="1"/>
        <v>184065.4799047402</v>
      </c>
      <c r="G68" s="17">
        <f t="shared" si="5"/>
        <v>19809757.690633908</v>
      </c>
    </row>
    <row r="69" spans="2:7">
      <c r="B69" s="16">
        <f t="shared" si="2"/>
        <v>61</v>
      </c>
      <c r="C69" s="17">
        <f t="shared" si="3"/>
        <v>19809757.690633908</v>
      </c>
      <c r="D69" s="17">
        <f t="shared" si="4"/>
        <v>4126.8475481488858</v>
      </c>
      <c r="E69" s="17">
        <f t="shared" si="0"/>
        <v>179938.63235659132</v>
      </c>
      <c r="F69" s="17">
        <f t="shared" si="1"/>
        <v>184065.4799047402</v>
      </c>
      <c r="G69" s="17">
        <f t="shared" si="5"/>
        <v>19805630.843085758</v>
      </c>
    </row>
    <row r="70" spans="2:7">
      <c r="B70" s="16">
        <f t="shared" si="2"/>
        <v>62</v>
      </c>
      <c r="C70" s="17">
        <f t="shared" si="3"/>
        <v>19805630.843085758</v>
      </c>
      <c r="D70" s="17">
        <f t="shared" si="4"/>
        <v>4164.3330800445692</v>
      </c>
      <c r="E70" s="17">
        <f t="shared" si="0"/>
        <v>179901.14682469564</v>
      </c>
      <c r="F70" s="17">
        <f t="shared" si="1"/>
        <v>184065.4799047402</v>
      </c>
      <c r="G70" s="17">
        <f t="shared" si="5"/>
        <v>19801466.510005713</v>
      </c>
    </row>
    <row r="71" spans="2:7">
      <c r="B71" s="16">
        <f t="shared" si="2"/>
        <v>63</v>
      </c>
      <c r="C71" s="17">
        <f t="shared" si="3"/>
        <v>19801466.510005713</v>
      </c>
      <c r="D71" s="17">
        <f t="shared" si="4"/>
        <v>4202.1591055216268</v>
      </c>
      <c r="E71" s="17">
        <f t="shared" si="0"/>
        <v>179863.32079921858</v>
      </c>
      <c r="F71" s="17">
        <f t="shared" si="1"/>
        <v>184065.4799047402</v>
      </c>
      <c r="G71" s="17">
        <f t="shared" si="5"/>
        <v>19797264.350900192</v>
      </c>
    </row>
    <row r="72" spans="2:7">
      <c r="B72" s="16">
        <f t="shared" si="2"/>
        <v>64</v>
      </c>
      <c r="C72" s="17">
        <f t="shared" si="3"/>
        <v>19797264.350900192</v>
      </c>
      <c r="D72" s="17">
        <f t="shared" si="4"/>
        <v>4240.3287173967983</v>
      </c>
      <c r="E72" s="17">
        <f t="shared" si="0"/>
        <v>179825.15118734341</v>
      </c>
      <c r="F72" s="17">
        <f t="shared" si="1"/>
        <v>184065.4799047402</v>
      </c>
      <c r="G72" s="17">
        <f t="shared" si="5"/>
        <v>19793024.022182796</v>
      </c>
    </row>
    <row r="73" spans="2:7">
      <c r="B73" s="16">
        <f t="shared" si="2"/>
        <v>65</v>
      </c>
      <c r="C73" s="17">
        <f t="shared" si="3"/>
        <v>19793024.022182796</v>
      </c>
      <c r="D73" s="17">
        <f t="shared" si="4"/>
        <v>4278.8450365798199</v>
      </c>
      <c r="E73" s="17">
        <f t="shared" ref="E73:E136" si="6">IF(B73="","",C73*Vextir/12)</f>
        <v>179786.63486816038</v>
      </c>
      <c r="F73" s="17">
        <f t="shared" ref="F73:F136" si="7">IF(B73="","",Greiðsla)</f>
        <v>184065.4799047402</v>
      </c>
      <c r="G73" s="17">
        <f t="shared" si="5"/>
        <v>19788745.177146215</v>
      </c>
    </row>
    <row r="74" spans="2:7">
      <c r="B74" s="16">
        <f t="shared" ref="B74:B137" si="8">IF(OR(B73="",B73=Fj.afborgana),"",B73+1)</f>
        <v>66</v>
      </c>
      <c r="C74" s="17">
        <f t="shared" si="3"/>
        <v>19788745.177146215</v>
      </c>
      <c r="D74" s="17">
        <f t="shared" si="4"/>
        <v>4317.7112123287516</v>
      </c>
      <c r="E74" s="17">
        <f t="shared" si="6"/>
        <v>179747.76869241145</v>
      </c>
      <c r="F74" s="17">
        <f t="shared" si="7"/>
        <v>184065.4799047402</v>
      </c>
      <c r="G74" s="17">
        <f t="shared" si="5"/>
        <v>19784427.465933885</v>
      </c>
    </row>
    <row r="75" spans="2:7">
      <c r="B75" s="16">
        <f t="shared" si="8"/>
        <v>67</v>
      </c>
      <c r="C75" s="17">
        <f t="shared" si="3"/>
        <v>19784427.465933885</v>
      </c>
      <c r="D75" s="17">
        <f t="shared" si="4"/>
        <v>4356.9304225074302</v>
      </c>
      <c r="E75" s="17">
        <f t="shared" si="6"/>
        <v>179708.54948223277</v>
      </c>
      <c r="F75" s="17">
        <f t="shared" si="7"/>
        <v>184065.4799047402</v>
      </c>
      <c r="G75" s="17">
        <f t="shared" si="5"/>
        <v>19780070.535511378</v>
      </c>
    </row>
    <row r="76" spans="2:7">
      <c r="B76" s="16">
        <f t="shared" si="8"/>
        <v>68</v>
      </c>
      <c r="C76" s="17">
        <f t="shared" si="3"/>
        <v>19780070.535511378</v>
      </c>
      <c r="D76" s="17">
        <f t="shared" si="4"/>
        <v>4396.5058738451917</v>
      </c>
      <c r="E76" s="17">
        <f t="shared" si="6"/>
        <v>179668.97403089501</v>
      </c>
      <c r="F76" s="17">
        <f t="shared" si="7"/>
        <v>184065.4799047402</v>
      </c>
      <c r="G76" s="17">
        <f t="shared" si="5"/>
        <v>19775674.029637534</v>
      </c>
    </row>
    <row r="77" spans="2:7">
      <c r="B77" s="16">
        <f t="shared" si="8"/>
        <v>69</v>
      </c>
      <c r="C77" s="17">
        <f t="shared" ref="C77:C140" si="9">IF(B77="","",G76)</f>
        <v>19775674.029637534</v>
      </c>
      <c r="D77" s="17">
        <f t="shared" ref="D77:D140" si="10">IF(B77="","",F77-E77)</f>
        <v>4436.4408021992713</v>
      </c>
      <c r="E77" s="17">
        <f t="shared" si="6"/>
        <v>179629.03910254093</v>
      </c>
      <c r="F77" s="17">
        <f t="shared" si="7"/>
        <v>184065.4799047402</v>
      </c>
      <c r="G77" s="17">
        <f t="shared" ref="G77:G140" si="11">IF(B77="","",C77-D77)</f>
        <v>19771237.588835336</v>
      </c>
    </row>
    <row r="78" spans="2:7">
      <c r="B78" s="16">
        <f t="shared" si="8"/>
        <v>70</v>
      </c>
      <c r="C78" s="17">
        <f t="shared" si="9"/>
        <v>19771237.588835336</v>
      </c>
      <c r="D78" s="17">
        <f t="shared" si="10"/>
        <v>4476.7384728192119</v>
      </c>
      <c r="E78" s="17">
        <f t="shared" si="6"/>
        <v>179588.74143192099</v>
      </c>
      <c r="F78" s="17">
        <f t="shared" si="7"/>
        <v>184065.4799047402</v>
      </c>
      <c r="G78" s="17">
        <f t="shared" si="11"/>
        <v>19766760.850362517</v>
      </c>
    </row>
    <row r="79" spans="2:7">
      <c r="B79" s="16">
        <f t="shared" si="8"/>
        <v>71</v>
      </c>
      <c r="C79" s="17">
        <f t="shared" si="9"/>
        <v>19766760.850362517</v>
      </c>
      <c r="D79" s="17">
        <f t="shared" si="10"/>
        <v>4517.4021806140081</v>
      </c>
      <c r="E79" s="17">
        <f t="shared" si="6"/>
        <v>179548.0777241262</v>
      </c>
      <c r="F79" s="17">
        <f t="shared" si="7"/>
        <v>184065.4799047402</v>
      </c>
      <c r="G79" s="17">
        <f t="shared" si="11"/>
        <v>19762243.448181901</v>
      </c>
    </row>
    <row r="80" spans="2:7">
      <c r="B80" s="16">
        <f t="shared" si="8"/>
        <v>72</v>
      </c>
      <c r="C80" s="17">
        <f t="shared" si="9"/>
        <v>19762243.448181901</v>
      </c>
      <c r="D80" s="17">
        <f t="shared" si="10"/>
        <v>4558.4352504212584</v>
      </c>
      <c r="E80" s="17">
        <f t="shared" si="6"/>
        <v>179507.04465431895</v>
      </c>
      <c r="F80" s="17">
        <f t="shared" si="7"/>
        <v>184065.4799047402</v>
      </c>
      <c r="G80" s="17">
        <f t="shared" si="11"/>
        <v>19757685.012931481</v>
      </c>
    </row>
    <row r="81" spans="2:7">
      <c r="B81" s="16">
        <f t="shared" si="8"/>
        <v>73</v>
      </c>
      <c r="C81" s="17">
        <f t="shared" si="9"/>
        <v>19757685.012931481</v>
      </c>
      <c r="D81" s="17">
        <f t="shared" si="10"/>
        <v>4599.8410372792277</v>
      </c>
      <c r="E81" s="17">
        <f t="shared" si="6"/>
        <v>179465.63886746098</v>
      </c>
      <c r="F81" s="17">
        <f t="shared" si="7"/>
        <v>184065.4799047402</v>
      </c>
      <c r="G81" s="17">
        <f t="shared" si="11"/>
        <v>19753085.1718942</v>
      </c>
    </row>
    <row r="82" spans="2:7">
      <c r="B82" s="16">
        <f t="shared" si="8"/>
        <v>74</v>
      </c>
      <c r="C82" s="17">
        <f t="shared" si="9"/>
        <v>19753085.1718942</v>
      </c>
      <c r="D82" s="17">
        <f t="shared" si="10"/>
        <v>4641.6229267012095</v>
      </c>
      <c r="E82" s="17">
        <f t="shared" si="6"/>
        <v>179423.856978039</v>
      </c>
      <c r="F82" s="17">
        <f t="shared" si="7"/>
        <v>184065.4799047402</v>
      </c>
      <c r="G82" s="17">
        <f t="shared" si="11"/>
        <v>19748443.548967499</v>
      </c>
    </row>
    <row r="83" spans="2:7">
      <c r="B83" s="16">
        <f t="shared" si="8"/>
        <v>75</v>
      </c>
      <c r="C83" s="17">
        <f t="shared" si="9"/>
        <v>19748443.548967499</v>
      </c>
      <c r="D83" s="17">
        <f t="shared" si="10"/>
        <v>4683.784334952099</v>
      </c>
      <c r="E83" s="17">
        <f t="shared" si="6"/>
        <v>179381.69556978811</v>
      </c>
      <c r="F83" s="17">
        <f t="shared" si="7"/>
        <v>184065.4799047402</v>
      </c>
      <c r="G83" s="17">
        <f t="shared" si="11"/>
        <v>19743759.764632545</v>
      </c>
    </row>
    <row r="84" spans="2:7">
      <c r="B84" s="16">
        <f t="shared" si="8"/>
        <v>76</v>
      </c>
      <c r="C84" s="17">
        <f t="shared" si="9"/>
        <v>19743759.764632545</v>
      </c>
      <c r="D84" s="17">
        <f t="shared" si="10"/>
        <v>4726.3287093279359</v>
      </c>
      <c r="E84" s="17">
        <f t="shared" si="6"/>
        <v>179339.15119541227</v>
      </c>
      <c r="F84" s="17">
        <f t="shared" si="7"/>
        <v>184065.4799047402</v>
      </c>
      <c r="G84" s="17">
        <f t="shared" si="11"/>
        <v>19739033.435923219</v>
      </c>
    </row>
    <row r="85" spans="2:7">
      <c r="B85" s="16">
        <f t="shared" si="8"/>
        <v>77</v>
      </c>
      <c r="C85" s="17">
        <f t="shared" si="9"/>
        <v>19739033.435923219</v>
      </c>
      <c r="D85" s="17">
        <f t="shared" si="10"/>
        <v>4769.2595284376293</v>
      </c>
      <c r="E85" s="17">
        <f t="shared" si="6"/>
        <v>179296.22037630258</v>
      </c>
      <c r="F85" s="17">
        <f t="shared" si="7"/>
        <v>184065.4799047402</v>
      </c>
      <c r="G85" s="17">
        <f t="shared" si="11"/>
        <v>19734264.176394783</v>
      </c>
    </row>
    <row r="86" spans="2:7">
      <c r="B86" s="16">
        <f t="shared" si="8"/>
        <v>78</v>
      </c>
      <c r="C86" s="17">
        <f t="shared" si="9"/>
        <v>19734264.176394783</v>
      </c>
      <c r="D86" s="17">
        <f t="shared" si="10"/>
        <v>4812.5803024875931</v>
      </c>
      <c r="E86" s="17">
        <f t="shared" si="6"/>
        <v>179252.89960225261</v>
      </c>
      <c r="F86" s="17">
        <f t="shared" si="7"/>
        <v>184065.4799047402</v>
      </c>
      <c r="G86" s="17">
        <f t="shared" si="11"/>
        <v>19729451.596092295</v>
      </c>
    </row>
    <row r="87" spans="2:7">
      <c r="B87" s="16">
        <f t="shared" si="8"/>
        <v>79</v>
      </c>
      <c r="C87" s="17">
        <f t="shared" si="9"/>
        <v>19729451.596092295</v>
      </c>
      <c r="D87" s="17">
        <f t="shared" si="10"/>
        <v>4856.2945735685062</v>
      </c>
      <c r="E87" s="17">
        <f t="shared" si="6"/>
        <v>179209.1853311717</v>
      </c>
      <c r="F87" s="17">
        <f t="shared" si="7"/>
        <v>184065.4799047402</v>
      </c>
      <c r="G87" s="17">
        <f t="shared" si="11"/>
        <v>19724595.301518727</v>
      </c>
    </row>
    <row r="88" spans="2:7">
      <c r="B88" s="16">
        <f t="shared" si="8"/>
        <v>80</v>
      </c>
      <c r="C88" s="17">
        <f t="shared" si="9"/>
        <v>19724595.301518727</v>
      </c>
      <c r="D88" s="17">
        <f t="shared" si="10"/>
        <v>4900.4059159451281</v>
      </c>
      <c r="E88" s="17">
        <f t="shared" si="6"/>
        <v>179165.07398879508</v>
      </c>
      <c r="F88" s="17">
        <f t="shared" si="7"/>
        <v>184065.4799047402</v>
      </c>
      <c r="G88" s="17">
        <f t="shared" si="11"/>
        <v>19719694.895602781</v>
      </c>
    </row>
    <row r="89" spans="2:7">
      <c r="B89" s="16">
        <f t="shared" si="8"/>
        <v>81</v>
      </c>
      <c r="C89" s="17">
        <f t="shared" si="9"/>
        <v>19719694.895602781</v>
      </c>
      <c r="D89" s="17">
        <f t="shared" si="10"/>
        <v>4944.9179363482981</v>
      </c>
      <c r="E89" s="17">
        <f t="shared" si="6"/>
        <v>179120.56196839191</v>
      </c>
      <c r="F89" s="17">
        <f t="shared" si="7"/>
        <v>184065.4799047402</v>
      </c>
      <c r="G89" s="17">
        <f t="shared" si="11"/>
        <v>19714749.977666434</v>
      </c>
    </row>
    <row r="90" spans="2:7">
      <c r="B90" s="16">
        <f t="shared" si="8"/>
        <v>82</v>
      </c>
      <c r="C90" s="17">
        <f t="shared" si="9"/>
        <v>19714749.977666434</v>
      </c>
      <c r="D90" s="17">
        <f t="shared" si="10"/>
        <v>4989.8342742701061</v>
      </c>
      <c r="E90" s="17">
        <f t="shared" si="6"/>
        <v>179075.6456304701</v>
      </c>
      <c r="F90" s="17">
        <f t="shared" si="7"/>
        <v>184065.4799047402</v>
      </c>
      <c r="G90" s="17">
        <f t="shared" si="11"/>
        <v>19709760.143392164</v>
      </c>
    </row>
    <row r="91" spans="2:7">
      <c r="B91" s="16">
        <f t="shared" si="8"/>
        <v>83</v>
      </c>
      <c r="C91" s="17">
        <f t="shared" si="9"/>
        <v>19709760.143392164</v>
      </c>
      <c r="D91" s="17">
        <f t="shared" si="10"/>
        <v>5035.1586022613919</v>
      </c>
      <c r="E91" s="17">
        <f t="shared" si="6"/>
        <v>179030.32130247881</v>
      </c>
      <c r="F91" s="17">
        <f t="shared" si="7"/>
        <v>184065.4799047402</v>
      </c>
      <c r="G91" s="17">
        <f t="shared" si="11"/>
        <v>19704724.984789904</v>
      </c>
    </row>
    <row r="92" spans="2:7">
      <c r="B92" s="16">
        <f t="shared" si="8"/>
        <v>84</v>
      </c>
      <c r="C92" s="17">
        <f t="shared" si="9"/>
        <v>19704724.984789904</v>
      </c>
      <c r="D92" s="17">
        <f t="shared" si="10"/>
        <v>5080.8946262319223</v>
      </c>
      <c r="E92" s="17">
        <f t="shared" si="6"/>
        <v>178984.58527850828</v>
      </c>
      <c r="F92" s="17">
        <f t="shared" si="7"/>
        <v>184065.4799047402</v>
      </c>
      <c r="G92" s="17">
        <f t="shared" si="11"/>
        <v>19699644.09016367</v>
      </c>
    </row>
    <row r="93" spans="2:7">
      <c r="B93" s="16">
        <f t="shared" si="8"/>
        <v>85</v>
      </c>
      <c r="C93" s="17">
        <f t="shared" si="9"/>
        <v>19699644.09016367</v>
      </c>
      <c r="D93" s="17">
        <f t="shared" si="10"/>
        <v>5127.0460857535363</v>
      </c>
      <c r="E93" s="17">
        <f t="shared" si="6"/>
        <v>178938.43381898667</v>
      </c>
      <c r="F93" s="17">
        <f t="shared" si="7"/>
        <v>184065.4799047402</v>
      </c>
      <c r="G93" s="17">
        <f t="shared" si="11"/>
        <v>19694517.044077918</v>
      </c>
    </row>
    <row r="94" spans="2:7">
      <c r="B94" s="16">
        <f t="shared" si="8"/>
        <v>86</v>
      </c>
      <c r="C94" s="17">
        <f t="shared" si="9"/>
        <v>19694517.044077918</v>
      </c>
      <c r="D94" s="17">
        <f t="shared" si="10"/>
        <v>5173.6167543657939</v>
      </c>
      <c r="E94" s="17">
        <f t="shared" si="6"/>
        <v>178891.86315037441</v>
      </c>
      <c r="F94" s="17">
        <f t="shared" si="7"/>
        <v>184065.4799047402</v>
      </c>
      <c r="G94" s="17">
        <f t="shared" si="11"/>
        <v>19689343.427323554</v>
      </c>
    </row>
    <row r="95" spans="2:7">
      <c r="B95" s="16">
        <f t="shared" si="8"/>
        <v>87</v>
      </c>
      <c r="C95" s="17">
        <f t="shared" si="9"/>
        <v>19689343.427323554</v>
      </c>
      <c r="D95" s="17">
        <f t="shared" si="10"/>
        <v>5220.6104398845928</v>
      </c>
      <c r="E95" s="17">
        <f t="shared" si="6"/>
        <v>178844.86946485561</v>
      </c>
      <c r="F95" s="17">
        <f t="shared" si="7"/>
        <v>184065.4799047402</v>
      </c>
      <c r="G95" s="17">
        <f t="shared" si="11"/>
        <v>19684122.816883668</v>
      </c>
    </row>
    <row r="96" spans="2:7">
      <c r="B96" s="16">
        <f t="shared" si="8"/>
        <v>88</v>
      </c>
      <c r="C96" s="17">
        <f t="shared" si="9"/>
        <v>19684122.816883668</v>
      </c>
      <c r="D96" s="17">
        <f t="shared" si="10"/>
        <v>5268.0309847135504</v>
      </c>
      <c r="E96" s="17">
        <f t="shared" si="6"/>
        <v>178797.44892002665</v>
      </c>
      <c r="F96" s="17">
        <f t="shared" si="7"/>
        <v>184065.4799047402</v>
      </c>
      <c r="G96" s="17">
        <f t="shared" si="11"/>
        <v>19678854.785898954</v>
      </c>
    </row>
    <row r="97" spans="2:7">
      <c r="B97" s="16">
        <f t="shared" si="8"/>
        <v>89</v>
      </c>
      <c r="C97" s="17">
        <f t="shared" si="9"/>
        <v>19678854.785898954</v>
      </c>
      <c r="D97" s="17">
        <f t="shared" si="10"/>
        <v>5315.8822661580634</v>
      </c>
      <c r="E97" s="17">
        <f t="shared" si="6"/>
        <v>178749.59763858214</v>
      </c>
      <c r="F97" s="17">
        <f t="shared" si="7"/>
        <v>184065.4799047402</v>
      </c>
      <c r="G97" s="17">
        <f t="shared" si="11"/>
        <v>19673538.903632797</v>
      </c>
    </row>
    <row r="98" spans="2:7">
      <c r="B98" s="16">
        <f t="shared" si="8"/>
        <v>90</v>
      </c>
      <c r="C98" s="17">
        <f t="shared" si="9"/>
        <v>19673538.903632797</v>
      </c>
      <c r="D98" s="17">
        <f t="shared" si="10"/>
        <v>5364.1681967422774</v>
      </c>
      <c r="E98" s="17">
        <f t="shared" si="6"/>
        <v>178701.31170799793</v>
      </c>
      <c r="F98" s="17">
        <f t="shared" si="7"/>
        <v>184065.4799047402</v>
      </c>
      <c r="G98" s="17">
        <f t="shared" si="11"/>
        <v>19668174.735436056</v>
      </c>
    </row>
    <row r="99" spans="2:7">
      <c r="B99" s="16">
        <f t="shared" si="8"/>
        <v>91</v>
      </c>
      <c r="C99" s="17">
        <f t="shared" si="9"/>
        <v>19668174.735436056</v>
      </c>
      <c r="D99" s="17">
        <f t="shared" si="10"/>
        <v>5412.8927245293744</v>
      </c>
      <c r="E99" s="17">
        <f t="shared" si="6"/>
        <v>178652.58718021083</v>
      </c>
      <c r="F99" s="17">
        <f t="shared" si="7"/>
        <v>184065.4799047402</v>
      </c>
      <c r="G99" s="17">
        <f t="shared" si="11"/>
        <v>19662761.842711527</v>
      </c>
    </row>
    <row r="100" spans="2:7">
      <c r="B100" s="16">
        <f t="shared" si="8"/>
        <v>92</v>
      </c>
      <c r="C100" s="17">
        <f t="shared" si="9"/>
        <v>19662761.842711527</v>
      </c>
      <c r="D100" s="17">
        <f t="shared" si="10"/>
        <v>5462.05983344384</v>
      </c>
      <c r="E100" s="17">
        <f t="shared" si="6"/>
        <v>178603.42007129636</v>
      </c>
      <c r="F100" s="17">
        <f t="shared" si="7"/>
        <v>184065.4799047402</v>
      </c>
      <c r="G100" s="17">
        <f t="shared" si="11"/>
        <v>19657299.782878082</v>
      </c>
    </row>
    <row r="101" spans="2:7">
      <c r="B101" s="16">
        <f t="shared" si="8"/>
        <v>93</v>
      </c>
      <c r="C101" s="17">
        <f t="shared" si="9"/>
        <v>19657299.782878082</v>
      </c>
      <c r="D101" s="17">
        <f t="shared" si="10"/>
        <v>5511.6735435976298</v>
      </c>
      <c r="E101" s="17">
        <f t="shared" si="6"/>
        <v>178553.80636114258</v>
      </c>
      <c r="F101" s="17">
        <f t="shared" si="7"/>
        <v>184065.4799047402</v>
      </c>
      <c r="G101" s="17">
        <f t="shared" si="11"/>
        <v>19651788.109334484</v>
      </c>
    </row>
    <row r="102" spans="2:7">
      <c r="B102" s="16">
        <f t="shared" si="8"/>
        <v>94</v>
      </c>
      <c r="C102" s="17">
        <f t="shared" si="9"/>
        <v>19651788.109334484</v>
      </c>
      <c r="D102" s="17">
        <f t="shared" si="10"/>
        <v>5561.7379116186348</v>
      </c>
      <c r="E102" s="17">
        <f t="shared" si="6"/>
        <v>178503.74199312157</v>
      </c>
      <c r="F102" s="17">
        <f t="shared" si="7"/>
        <v>184065.4799047402</v>
      </c>
      <c r="G102" s="17">
        <f t="shared" si="11"/>
        <v>19646226.371422864</v>
      </c>
    </row>
    <row r="103" spans="2:7">
      <c r="B103" s="16">
        <f t="shared" si="8"/>
        <v>95</v>
      </c>
      <c r="C103" s="17">
        <f t="shared" si="9"/>
        <v>19646226.371422864</v>
      </c>
      <c r="D103" s="17">
        <f t="shared" si="10"/>
        <v>5612.2570309825242</v>
      </c>
      <c r="E103" s="17">
        <f t="shared" si="6"/>
        <v>178453.22287375768</v>
      </c>
      <c r="F103" s="17">
        <f t="shared" si="7"/>
        <v>184065.4799047402</v>
      </c>
      <c r="G103" s="17">
        <f t="shared" si="11"/>
        <v>19640614.114391882</v>
      </c>
    </row>
    <row r="104" spans="2:7">
      <c r="B104" s="16">
        <f t="shared" si="8"/>
        <v>96</v>
      </c>
      <c r="C104" s="17">
        <f t="shared" si="9"/>
        <v>19640614.114391882</v>
      </c>
      <c r="D104" s="17">
        <f t="shared" si="10"/>
        <v>5663.2350323472638</v>
      </c>
      <c r="E104" s="17">
        <f t="shared" si="6"/>
        <v>178402.24487239294</v>
      </c>
      <c r="F104" s="17">
        <f t="shared" si="7"/>
        <v>184065.4799047402</v>
      </c>
      <c r="G104" s="17">
        <f t="shared" si="11"/>
        <v>19634950.879359536</v>
      </c>
    </row>
    <row r="105" spans="2:7">
      <c r="B105" s="16">
        <f t="shared" si="8"/>
        <v>97</v>
      </c>
      <c r="C105" s="17">
        <f t="shared" si="9"/>
        <v>19634950.879359536</v>
      </c>
      <c r="D105" s="17">
        <f t="shared" si="10"/>
        <v>5714.6760838910704</v>
      </c>
      <c r="E105" s="17">
        <f t="shared" si="6"/>
        <v>178350.80382084913</v>
      </c>
      <c r="F105" s="17">
        <f t="shared" si="7"/>
        <v>184065.4799047402</v>
      </c>
      <c r="G105" s="17">
        <f t="shared" si="11"/>
        <v>19629236.203275643</v>
      </c>
    </row>
    <row r="106" spans="2:7">
      <c r="B106" s="16">
        <f t="shared" si="8"/>
        <v>98</v>
      </c>
      <c r="C106" s="17">
        <f t="shared" si="9"/>
        <v>19629236.203275643</v>
      </c>
      <c r="D106" s="17">
        <f t="shared" si="10"/>
        <v>5766.5843916531303</v>
      </c>
      <c r="E106" s="17">
        <f t="shared" si="6"/>
        <v>178298.89551308707</v>
      </c>
      <c r="F106" s="17">
        <f t="shared" si="7"/>
        <v>184065.4799047402</v>
      </c>
      <c r="G106" s="17">
        <f t="shared" si="11"/>
        <v>19623469.61888399</v>
      </c>
    </row>
    <row r="107" spans="2:7">
      <c r="B107" s="16">
        <f t="shared" si="8"/>
        <v>99</v>
      </c>
      <c r="C107" s="17">
        <f t="shared" si="9"/>
        <v>19623469.61888399</v>
      </c>
      <c r="D107" s="17">
        <f t="shared" si="10"/>
        <v>5818.964199877315</v>
      </c>
      <c r="E107" s="17">
        <f t="shared" si="6"/>
        <v>178246.51570486289</v>
      </c>
      <c r="F107" s="17">
        <f t="shared" si="7"/>
        <v>184065.4799047402</v>
      </c>
      <c r="G107" s="17">
        <f t="shared" si="11"/>
        <v>19617650.654684111</v>
      </c>
    </row>
    <row r="108" spans="2:7">
      <c r="B108" s="16">
        <f t="shared" si="8"/>
        <v>100</v>
      </c>
      <c r="C108" s="17">
        <f t="shared" si="9"/>
        <v>19617650.654684111</v>
      </c>
      <c r="D108" s="17">
        <f t="shared" si="10"/>
        <v>5871.8197913595359</v>
      </c>
      <c r="E108" s="17">
        <f t="shared" si="6"/>
        <v>178193.66011338067</v>
      </c>
      <c r="F108" s="17">
        <f t="shared" si="7"/>
        <v>184065.4799047402</v>
      </c>
      <c r="G108" s="17">
        <f t="shared" si="11"/>
        <v>19611778.834892754</v>
      </c>
    </row>
    <row r="109" spans="2:7">
      <c r="B109" s="16">
        <f t="shared" si="8"/>
        <v>101</v>
      </c>
      <c r="C109" s="17">
        <f t="shared" si="9"/>
        <v>19611778.834892754</v>
      </c>
      <c r="D109" s="17">
        <f t="shared" si="10"/>
        <v>5925.1554877976887</v>
      </c>
      <c r="E109" s="17">
        <f t="shared" si="6"/>
        <v>178140.32441694252</v>
      </c>
      <c r="F109" s="17">
        <f t="shared" si="7"/>
        <v>184065.4799047402</v>
      </c>
      <c r="G109" s="17">
        <f t="shared" si="11"/>
        <v>19605853.679404955</v>
      </c>
    </row>
    <row r="110" spans="2:7">
      <c r="B110" s="16">
        <f t="shared" si="8"/>
        <v>102</v>
      </c>
      <c r="C110" s="17">
        <f t="shared" si="9"/>
        <v>19605853.679404955</v>
      </c>
      <c r="D110" s="17">
        <f t="shared" si="10"/>
        <v>5978.9756501451775</v>
      </c>
      <c r="E110" s="17">
        <f t="shared" si="6"/>
        <v>178086.50425459503</v>
      </c>
      <c r="F110" s="17">
        <f t="shared" si="7"/>
        <v>184065.4799047402</v>
      </c>
      <c r="G110" s="17">
        <f t="shared" si="11"/>
        <v>19599874.703754809</v>
      </c>
    </row>
    <row r="111" spans="2:7">
      <c r="B111" s="16">
        <f t="shared" si="8"/>
        <v>103</v>
      </c>
      <c r="C111" s="17">
        <f t="shared" si="9"/>
        <v>19599874.703754809</v>
      </c>
      <c r="D111" s="17">
        <f t="shared" si="10"/>
        <v>6033.2846789673786</v>
      </c>
      <c r="E111" s="17">
        <f t="shared" si="6"/>
        <v>178032.19522577283</v>
      </c>
      <c r="F111" s="17">
        <f t="shared" si="7"/>
        <v>184065.4799047402</v>
      </c>
      <c r="G111" s="17">
        <f t="shared" si="11"/>
        <v>19593841.419075843</v>
      </c>
    </row>
    <row r="112" spans="2:7">
      <c r="B112" s="16">
        <f t="shared" si="8"/>
        <v>104</v>
      </c>
      <c r="C112" s="17">
        <f t="shared" si="9"/>
        <v>19593841.419075843</v>
      </c>
      <c r="D112" s="17">
        <f t="shared" si="10"/>
        <v>6088.0870148013055</v>
      </c>
      <c r="E112" s="17">
        <f t="shared" si="6"/>
        <v>177977.3928899389</v>
      </c>
      <c r="F112" s="17">
        <f t="shared" si="7"/>
        <v>184065.4799047402</v>
      </c>
      <c r="G112" s="17">
        <f t="shared" si="11"/>
        <v>19587753.332061041</v>
      </c>
    </row>
    <row r="113" spans="2:7">
      <c r="B113" s="16">
        <f t="shared" si="8"/>
        <v>105</v>
      </c>
      <c r="C113" s="17">
        <f t="shared" si="9"/>
        <v>19587753.332061041</v>
      </c>
      <c r="D113" s="17">
        <f t="shared" si="10"/>
        <v>6143.3871385190869</v>
      </c>
      <c r="E113" s="17">
        <f t="shared" si="6"/>
        <v>177922.09276622112</v>
      </c>
      <c r="F113" s="17">
        <f t="shared" si="7"/>
        <v>184065.4799047402</v>
      </c>
      <c r="G113" s="17">
        <f t="shared" si="11"/>
        <v>19581609.944922522</v>
      </c>
    </row>
    <row r="114" spans="2:7">
      <c r="B114" s="16">
        <f t="shared" si="8"/>
        <v>106</v>
      </c>
      <c r="C114" s="17">
        <f t="shared" si="9"/>
        <v>19581609.944922522</v>
      </c>
      <c r="D114" s="17">
        <f t="shared" si="10"/>
        <v>6199.1895716939762</v>
      </c>
      <c r="E114" s="17">
        <f t="shared" si="6"/>
        <v>177866.29033304623</v>
      </c>
      <c r="F114" s="17">
        <f t="shared" si="7"/>
        <v>184065.4799047402</v>
      </c>
      <c r="G114" s="17">
        <f t="shared" si="11"/>
        <v>19575410.755350828</v>
      </c>
    </row>
    <row r="115" spans="2:7">
      <c r="B115" s="16">
        <f t="shared" si="8"/>
        <v>107</v>
      </c>
      <c r="C115" s="17">
        <f t="shared" si="9"/>
        <v>19575410.755350828</v>
      </c>
      <c r="D115" s="17">
        <f t="shared" si="10"/>
        <v>6255.4988769702031</v>
      </c>
      <c r="E115" s="17">
        <f t="shared" si="6"/>
        <v>177809.98102777</v>
      </c>
      <c r="F115" s="17">
        <f t="shared" si="7"/>
        <v>184065.4799047402</v>
      </c>
      <c r="G115" s="17">
        <f t="shared" si="11"/>
        <v>19569155.256473858</v>
      </c>
    </row>
    <row r="116" spans="2:7">
      <c r="B116" s="16">
        <f t="shared" si="8"/>
        <v>108</v>
      </c>
      <c r="C116" s="17">
        <f t="shared" si="9"/>
        <v>19569155.256473858</v>
      </c>
      <c r="D116" s="17">
        <f t="shared" si="10"/>
        <v>6312.3196584359976</v>
      </c>
      <c r="E116" s="17">
        <f t="shared" si="6"/>
        <v>177753.16024630421</v>
      </c>
      <c r="F116" s="17">
        <f t="shared" si="7"/>
        <v>184065.4799047402</v>
      </c>
      <c r="G116" s="17">
        <f t="shared" si="11"/>
        <v>19562842.936815422</v>
      </c>
    </row>
    <row r="117" spans="2:7">
      <c r="B117" s="16">
        <f t="shared" si="8"/>
        <v>109</v>
      </c>
      <c r="C117" s="17">
        <f t="shared" si="9"/>
        <v>19562842.936815422</v>
      </c>
      <c r="D117" s="17">
        <f t="shared" si="10"/>
        <v>6369.6565620001347</v>
      </c>
      <c r="E117" s="17">
        <f t="shared" si="6"/>
        <v>177695.82334274007</v>
      </c>
      <c r="F117" s="17">
        <f t="shared" si="7"/>
        <v>184065.4799047402</v>
      </c>
      <c r="G117" s="17">
        <f t="shared" si="11"/>
        <v>19556473.280253422</v>
      </c>
    </row>
    <row r="118" spans="2:7">
      <c r="B118" s="16">
        <f t="shared" si="8"/>
        <v>110</v>
      </c>
      <c r="C118" s="17">
        <f t="shared" si="9"/>
        <v>19556473.280253422</v>
      </c>
      <c r="D118" s="17">
        <f t="shared" si="10"/>
        <v>6427.5142757716239</v>
      </c>
      <c r="E118" s="17">
        <f t="shared" si="6"/>
        <v>177637.96562896858</v>
      </c>
      <c r="F118" s="17">
        <f t="shared" si="7"/>
        <v>184065.4799047402</v>
      </c>
      <c r="G118" s="17">
        <f t="shared" si="11"/>
        <v>19550045.765977651</v>
      </c>
    </row>
    <row r="119" spans="2:7">
      <c r="B119" s="16">
        <f t="shared" si="8"/>
        <v>111</v>
      </c>
      <c r="C119" s="17">
        <f t="shared" si="9"/>
        <v>19550045.765977651</v>
      </c>
      <c r="D119" s="17">
        <f t="shared" si="10"/>
        <v>6485.8975304432097</v>
      </c>
      <c r="E119" s="17">
        <f t="shared" si="6"/>
        <v>177579.582374297</v>
      </c>
      <c r="F119" s="17">
        <f t="shared" si="7"/>
        <v>184065.4799047402</v>
      </c>
      <c r="G119" s="17">
        <f t="shared" si="11"/>
        <v>19543559.868447207</v>
      </c>
    </row>
    <row r="120" spans="2:7">
      <c r="B120" s="16">
        <f t="shared" si="8"/>
        <v>112</v>
      </c>
      <c r="C120" s="17">
        <f t="shared" si="9"/>
        <v>19543559.868447207</v>
      </c>
      <c r="D120" s="17">
        <f t="shared" si="10"/>
        <v>6544.8110996781033</v>
      </c>
      <c r="E120" s="17">
        <f t="shared" si="6"/>
        <v>177520.6688050621</v>
      </c>
      <c r="F120" s="17">
        <f t="shared" si="7"/>
        <v>184065.4799047402</v>
      </c>
      <c r="G120" s="17">
        <f t="shared" si="11"/>
        <v>19537015.057347529</v>
      </c>
    </row>
    <row r="121" spans="2:7">
      <c r="B121" s="16">
        <f t="shared" si="8"/>
        <v>113</v>
      </c>
      <c r="C121" s="17">
        <f t="shared" si="9"/>
        <v>19537015.057347529</v>
      </c>
      <c r="D121" s="17">
        <f t="shared" si="10"/>
        <v>6604.2598005001782</v>
      </c>
      <c r="E121" s="17">
        <f t="shared" si="6"/>
        <v>177461.22010424003</v>
      </c>
      <c r="F121" s="17">
        <f t="shared" si="7"/>
        <v>184065.4799047402</v>
      </c>
      <c r="G121" s="17">
        <f t="shared" si="11"/>
        <v>19530410.797547027</v>
      </c>
    </row>
    <row r="122" spans="2:7">
      <c r="B122" s="16">
        <f t="shared" si="8"/>
        <v>114</v>
      </c>
      <c r="C122" s="17">
        <f t="shared" si="9"/>
        <v>19530410.797547027</v>
      </c>
      <c r="D122" s="17">
        <f t="shared" si="10"/>
        <v>6664.2484936880355</v>
      </c>
      <c r="E122" s="17">
        <f t="shared" si="6"/>
        <v>177401.23141105217</v>
      </c>
      <c r="F122" s="17">
        <f t="shared" si="7"/>
        <v>184065.4799047402</v>
      </c>
      <c r="G122" s="17">
        <f t="shared" si="11"/>
        <v>19523746.549053341</v>
      </c>
    </row>
    <row r="123" spans="2:7">
      <c r="B123" s="16">
        <f t="shared" si="8"/>
        <v>115</v>
      </c>
      <c r="C123" s="17">
        <f t="shared" si="9"/>
        <v>19523746.549053341</v>
      </c>
      <c r="D123" s="17">
        <f t="shared" si="10"/>
        <v>6724.7820841723587</v>
      </c>
      <c r="E123" s="17">
        <f t="shared" si="6"/>
        <v>177340.69782056785</v>
      </c>
      <c r="F123" s="17">
        <f t="shared" si="7"/>
        <v>184065.4799047402</v>
      </c>
      <c r="G123" s="17">
        <f t="shared" si="11"/>
        <v>19517021.76696917</v>
      </c>
    </row>
    <row r="124" spans="2:7">
      <c r="B124" s="16">
        <f t="shared" si="8"/>
        <v>116</v>
      </c>
      <c r="C124" s="17">
        <f t="shared" si="9"/>
        <v>19517021.76696917</v>
      </c>
      <c r="D124" s="17">
        <f t="shared" si="10"/>
        <v>6785.8655214369064</v>
      </c>
      <c r="E124" s="17">
        <f t="shared" si="6"/>
        <v>177279.6143833033</v>
      </c>
      <c r="F124" s="17">
        <f t="shared" si="7"/>
        <v>184065.4799047402</v>
      </c>
      <c r="G124" s="17">
        <f t="shared" si="11"/>
        <v>19510235.901447732</v>
      </c>
    </row>
    <row r="125" spans="2:7">
      <c r="B125" s="16">
        <f t="shared" si="8"/>
        <v>117</v>
      </c>
      <c r="C125" s="17">
        <f t="shared" si="9"/>
        <v>19510235.901447732</v>
      </c>
      <c r="D125" s="17">
        <f t="shared" si="10"/>
        <v>6847.5037999233173</v>
      </c>
      <c r="E125" s="17">
        <f t="shared" si="6"/>
        <v>177217.97610481689</v>
      </c>
      <c r="F125" s="17">
        <f t="shared" si="7"/>
        <v>184065.4799047402</v>
      </c>
      <c r="G125" s="17">
        <f t="shared" si="11"/>
        <v>19503388.397647809</v>
      </c>
    </row>
    <row r="126" spans="2:7">
      <c r="B126" s="16">
        <f t="shared" si="8"/>
        <v>118</v>
      </c>
      <c r="C126" s="17">
        <f t="shared" si="9"/>
        <v>19503388.397647809</v>
      </c>
      <c r="D126" s="17">
        <f t="shared" si="10"/>
        <v>6909.7019594392623</v>
      </c>
      <c r="E126" s="17">
        <f t="shared" si="6"/>
        <v>177155.77794530094</v>
      </c>
      <c r="F126" s="17">
        <f t="shared" si="7"/>
        <v>184065.4799047402</v>
      </c>
      <c r="G126" s="17">
        <f t="shared" si="11"/>
        <v>19496478.695688371</v>
      </c>
    </row>
    <row r="127" spans="2:7">
      <c r="B127" s="16">
        <f t="shared" si="8"/>
        <v>119</v>
      </c>
      <c r="C127" s="17">
        <f t="shared" si="9"/>
        <v>19496478.695688371</v>
      </c>
      <c r="D127" s="17">
        <f t="shared" si="10"/>
        <v>6972.4650855708169</v>
      </c>
      <c r="E127" s="17">
        <f t="shared" si="6"/>
        <v>177093.01481916939</v>
      </c>
      <c r="F127" s="17">
        <f t="shared" si="7"/>
        <v>184065.4799047402</v>
      </c>
      <c r="G127" s="17">
        <f t="shared" si="11"/>
        <v>19489506.230602801</v>
      </c>
    </row>
    <row r="128" spans="2:7">
      <c r="B128" s="16">
        <f t="shared" si="8"/>
        <v>120</v>
      </c>
      <c r="C128" s="17">
        <f t="shared" si="9"/>
        <v>19489506.230602801</v>
      </c>
      <c r="D128" s="17">
        <f t="shared" si="10"/>
        <v>7035.7983100980928</v>
      </c>
      <c r="E128" s="17">
        <f t="shared" si="6"/>
        <v>177029.68159464211</v>
      </c>
      <c r="F128" s="17">
        <f t="shared" si="7"/>
        <v>184065.4799047402</v>
      </c>
      <c r="G128" s="17">
        <f t="shared" si="11"/>
        <v>19482470.432292704</v>
      </c>
    </row>
    <row r="129" spans="2:7">
      <c r="B129" s="16">
        <f t="shared" si="8"/>
        <v>121</v>
      </c>
      <c r="C129" s="17">
        <f t="shared" si="9"/>
        <v>19482470.432292704</v>
      </c>
      <c r="D129" s="17">
        <f t="shared" si="10"/>
        <v>7099.7068114147987</v>
      </c>
      <c r="E129" s="17">
        <f t="shared" si="6"/>
        <v>176965.77309332541</v>
      </c>
      <c r="F129" s="17">
        <f t="shared" si="7"/>
        <v>184065.4799047402</v>
      </c>
      <c r="G129" s="17">
        <f t="shared" si="11"/>
        <v>19475370.72548129</v>
      </c>
    </row>
    <row r="130" spans="2:7">
      <c r="B130" s="16">
        <f t="shared" si="8"/>
        <v>122</v>
      </c>
      <c r="C130" s="17">
        <f t="shared" si="9"/>
        <v>19475370.72548129</v>
      </c>
      <c r="D130" s="17">
        <f t="shared" si="10"/>
        <v>7164.1958149518468</v>
      </c>
      <c r="E130" s="17">
        <f t="shared" si="6"/>
        <v>176901.28408978836</v>
      </c>
      <c r="F130" s="17">
        <f t="shared" si="7"/>
        <v>184065.4799047402</v>
      </c>
      <c r="G130" s="17">
        <f t="shared" si="11"/>
        <v>19468206.529666338</v>
      </c>
    </row>
    <row r="131" spans="2:7">
      <c r="B131" s="16">
        <f t="shared" si="8"/>
        <v>123</v>
      </c>
      <c r="C131" s="17">
        <f t="shared" si="9"/>
        <v>19468206.529666338</v>
      </c>
      <c r="D131" s="17">
        <f t="shared" si="10"/>
        <v>7229.2705936043058</v>
      </c>
      <c r="E131" s="17">
        <f t="shared" si="6"/>
        <v>176836.2093111359</v>
      </c>
      <c r="F131" s="17">
        <f t="shared" si="7"/>
        <v>184065.4799047402</v>
      </c>
      <c r="G131" s="17">
        <f t="shared" si="11"/>
        <v>19460977.259072732</v>
      </c>
    </row>
    <row r="132" spans="2:7">
      <c r="B132" s="16">
        <f t="shared" si="8"/>
        <v>124</v>
      </c>
      <c r="C132" s="17">
        <f t="shared" si="9"/>
        <v>19460977.259072732</v>
      </c>
      <c r="D132" s="17">
        <f t="shared" si="10"/>
        <v>7294.936468162894</v>
      </c>
      <c r="E132" s="17">
        <f t="shared" si="6"/>
        <v>176770.54343657731</v>
      </c>
      <c r="F132" s="17">
        <f t="shared" si="7"/>
        <v>184065.4799047402</v>
      </c>
      <c r="G132" s="17">
        <f t="shared" si="11"/>
        <v>19453682.322604571</v>
      </c>
    </row>
    <row r="133" spans="2:7">
      <c r="B133" s="16">
        <f t="shared" si="8"/>
        <v>125</v>
      </c>
      <c r="C133" s="17">
        <f t="shared" si="9"/>
        <v>19453682.322604571</v>
      </c>
      <c r="D133" s="17">
        <f t="shared" si="10"/>
        <v>7361.198807748704</v>
      </c>
      <c r="E133" s="17">
        <f t="shared" si="6"/>
        <v>176704.2810969915</v>
      </c>
      <c r="F133" s="17">
        <f t="shared" si="7"/>
        <v>184065.4799047402</v>
      </c>
      <c r="G133" s="17">
        <f t="shared" si="11"/>
        <v>19446321.123796821</v>
      </c>
    </row>
    <row r="134" spans="2:7">
      <c r="B134" s="16">
        <f t="shared" si="8"/>
        <v>126</v>
      </c>
      <c r="C134" s="17">
        <f t="shared" si="9"/>
        <v>19446321.123796821</v>
      </c>
      <c r="D134" s="17">
        <f t="shared" si="10"/>
        <v>7428.0630302524369</v>
      </c>
      <c r="E134" s="17">
        <f t="shared" si="6"/>
        <v>176637.41687448777</v>
      </c>
      <c r="F134" s="17">
        <f t="shared" si="7"/>
        <v>184065.4799047402</v>
      </c>
      <c r="G134" s="17">
        <f t="shared" si="11"/>
        <v>19438893.060766567</v>
      </c>
    </row>
    <row r="135" spans="2:7">
      <c r="B135" s="16">
        <f t="shared" si="8"/>
        <v>127</v>
      </c>
      <c r="C135" s="17">
        <f t="shared" si="9"/>
        <v>19438893.060766567</v>
      </c>
      <c r="D135" s="17">
        <f t="shared" si="10"/>
        <v>7495.5346027772175</v>
      </c>
      <c r="E135" s="17">
        <f t="shared" si="6"/>
        <v>176569.94530196299</v>
      </c>
      <c r="F135" s="17">
        <f t="shared" si="7"/>
        <v>184065.4799047402</v>
      </c>
      <c r="G135" s="17">
        <f t="shared" si="11"/>
        <v>19431397.52616379</v>
      </c>
    </row>
    <row r="136" spans="2:7">
      <c r="B136" s="16">
        <f t="shared" si="8"/>
        <v>128</v>
      </c>
      <c r="C136" s="17">
        <f t="shared" si="9"/>
        <v>19431397.52616379</v>
      </c>
      <c r="D136" s="17">
        <f t="shared" si="10"/>
        <v>7563.6190420857747</v>
      </c>
      <c r="E136" s="17">
        <f t="shared" si="6"/>
        <v>176501.86086265443</v>
      </c>
      <c r="F136" s="17">
        <f t="shared" si="7"/>
        <v>184065.4799047402</v>
      </c>
      <c r="G136" s="17">
        <f t="shared" si="11"/>
        <v>19423833.907121703</v>
      </c>
    </row>
    <row r="137" spans="2:7">
      <c r="B137" s="16">
        <f t="shared" si="8"/>
        <v>129</v>
      </c>
      <c r="C137" s="17">
        <f t="shared" si="9"/>
        <v>19423833.907121703</v>
      </c>
      <c r="D137" s="17">
        <f t="shared" si="10"/>
        <v>7632.3219150514051</v>
      </c>
      <c r="E137" s="17">
        <f t="shared" ref="E137:E200" si="12">IF(B137="","",C137*Vextir/12)</f>
        <v>176433.1579896888</v>
      </c>
      <c r="F137" s="17">
        <f t="shared" ref="F137:F200" si="13">IF(B137="","",Greiðsla)</f>
        <v>184065.4799047402</v>
      </c>
      <c r="G137" s="17">
        <f t="shared" si="11"/>
        <v>19416201.58520665</v>
      </c>
    </row>
    <row r="138" spans="2:7">
      <c r="B138" s="16">
        <f t="shared" ref="B138:B201" si="14">IF(OR(B137="",B137=Fj.afborgana),"",B137+1)</f>
        <v>130</v>
      </c>
      <c r="C138" s="17">
        <f t="shared" si="9"/>
        <v>19416201.58520665</v>
      </c>
      <c r="D138" s="17">
        <f t="shared" si="10"/>
        <v>7701.6488391131279</v>
      </c>
      <c r="E138" s="17">
        <f t="shared" si="12"/>
        <v>176363.83106562708</v>
      </c>
      <c r="F138" s="17">
        <f t="shared" si="13"/>
        <v>184065.4799047402</v>
      </c>
      <c r="G138" s="17">
        <f t="shared" si="11"/>
        <v>19408499.936367538</v>
      </c>
    </row>
    <row r="139" spans="2:7">
      <c r="B139" s="16">
        <f t="shared" si="14"/>
        <v>131</v>
      </c>
      <c r="C139" s="17">
        <f t="shared" si="9"/>
        <v>19408499.936367538</v>
      </c>
      <c r="D139" s="17">
        <f t="shared" si="10"/>
        <v>7771.6054827350599</v>
      </c>
      <c r="E139" s="17">
        <f t="shared" si="12"/>
        <v>176293.87442200514</v>
      </c>
      <c r="F139" s="17">
        <f t="shared" si="13"/>
        <v>184065.4799047402</v>
      </c>
      <c r="G139" s="17">
        <f t="shared" si="11"/>
        <v>19400728.330884803</v>
      </c>
    </row>
    <row r="140" spans="2:7">
      <c r="B140" s="16">
        <f t="shared" si="14"/>
        <v>132</v>
      </c>
      <c r="C140" s="17">
        <f t="shared" si="9"/>
        <v>19400728.330884803</v>
      </c>
      <c r="D140" s="17">
        <f t="shared" si="10"/>
        <v>7842.1975658698939</v>
      </c>
      <c r="E140" s="17">
        <f t="shared" si="12"/>
        <v>176223.28233887031</v>
      </c>
      <c r="F140" s="17">
        <f t="shared" si="13"/>
        <v>184065.4799047402</v>
      </c>
      <c r="G140" s="17">
        <f t="shared" si="11"/>
        <v>19392886.133318935</v>
      </c>
    </row>
    <row r="141" spans="2:7">
      <c r="B141" s="16">
        <f t="shared" si="14"/>
        <v>133</v>
      </c>
      <c r="C141" s="17">
        <f t="shared" ref="C141:C204" si="15">IF(B141="","",G140)</f>
        <v>19392886.133318935</v>
      </c>
      <c r="D141" s="17">
        <f t="shared" ref="D141:D204" si="16">IF(B141="","",F141-E141)</f>
        <v>7913.430860426568</v>
      </c>
      <c r="E141" s="17">
        <f t="shared" si="12"/>
        <v>176152.04904431364</v>
      </c>
      <c r="F141" s="17">
        <f t="shared" si="13"/>
        <v>184065.4799047402</v>
      </c>
      <c r="G141" s="17">
        <f t="shared" ref="G141:G204" si="17">IF(B141="","",C141-D141)</f>
        <v>19384972.702458508</v>
      </c>
    </row>
    <row r="142" spans="2:7">
      <c r="B142" s="16">
        <f t="shared" si="14"/>
        <v>134</v>
      </c>
      <c r="C142" s="17">
        <f t="shared" si="15"/>
        <v>19384972.702458508</v>
      </c>
      <c r="D142" s="17">
        <f t="shared" si="16"/>
        <v>7985.311190742068</v>
      </c>
      <c r="E142" s="17">
        <f t="shared" si="12"/>
        <v>176080.16871399814</v>
      </c>
      <c r="F142" s="17">
        <f t="shared" si="13"/>
        <v>184065.4799047402</v>
      </c>
      <c r="G142" s="17">
        <f t="shared" si="17"/>
        <v>19376987.391267765</v>
      </c>
    </row>
    <row r="143" spans="2:7">
      <c r="B143" s="16">
        <f t="shared" si="14"/>
        <v>135</v>
      </c>
      <c r="C143" s="17">
        <f t="shared" si="15"/>
        <v>19376987.391267765</v>
      </c>
      <c r="D143" s="17">
        <f t="shared" si="16"/>
        <v>8057.8444340580027</v>
      </c>
      <c r="E143" s="17">
        <f t="shared" si="12"/>
        <v>176007.6354706822</v>
      </c>
      <c r="F143" s="17">
        <f t="shared" si="13"/>
        <v>184065.4799047402</v>
      </c>
      <c r="G143" s="17">
        <f t="shared" si="17"/>
        <v>19368929.546833709</v>
      </c>
    </row>
    <row r="144" spans="2:7">
      <c r="B144" s="16">
        <f t="shared" si="14"/>
        <v>136</v>
      </c>
      <c r="C144" s="17">
        <f t="shared" si="15"/>
        <v>19368929.546833709</v>
      </c>
      <c r="D144" s="17">
        <f t="shared" si="16"/>
        <v>8131.0365210006712</v>
      </c>
      <c r="E144" s="17">
        <f t="shared" si="12"/>
        <v>175934.44338373953</v>
      </c>
      <c r="F144" s="17">
        <f t="shared" si="13"/>
        <v>184065.4799047402</v>
      </c>
      <c r="G144" s="17">
        <f t="shared" si="17"/>
        <v>19360798.51031271</v>
      </c>
    </row>
    <row r="145" spans="2:7">
      <c r="B145" s="16">
        <f t="shared" si="14"/>
        <v>137</v>
      </c>
      <c r="C145" s="17">
        <f t="shared" si="15"/>
        <v>19360798.51031271</v>
      </c>
      <c r="D145" s="17">
        <f t="shared" si="16"/>
        <v>8204.893436066428</v>
      </c>
      <c r="E145" s="17">
        <f t="shared" si="12"/>
        <v>175860.58646867378</v>
      </c>
      <c r="F145" s="17">
        <f t="shared" si="13"/>
        <v>184065.4799047402</v>
      </c>
      <c r="G145" s="17">
        <f t="shared" si="17"/>
        <v>19352593.616876643</v>
      </c>
    </row>
    <row r="146" spans="2:7">
      <c r="B146" s="16">
        <f t="shared" si="14"/>
        <v>138</v>
      </c>
      <c r="C146" s="17">
        <f t="shared" si="15"/>
        <v>19352593.616876643</v>
      </c>
      <c r="D146" s="17">
        <f t="shared" si="16"/>
        <v>8279.421218110685</v>
      </c>
      <c r="E146" s="17">
        <f t="shared" si="12"/>
        <v>175786.05868662952</v>
      </c>
      <c r="F146" s="17">
        <f t="shared" si="13"/>
        <v>184065.4799047402</v>
      </c>
      <c r="G146" s="17">
        <f t="shared" si="17"/>
        <v>19344314.195658531</v>
      </c>
    </row>
    <row r="147" spans="2:7">
      <c r="B147" s="16">
        <f t="shared" si="14"/>
        <v>139</v>
      </c>
      <c r="C147" s="17">
        <f t="shared" si="15"/>
        <v>19344314.195658531</v>
      </c>
      <c r="D147" s="17">
        <f t="shared" si="16"/>
        <v>8354.6259608418914</v>
      </c>
      <c r="E147" s="17">
        <f t="shared" si="12"/>
        <v>175710.85394389831</v>
      </c>
      <c r="F147" s="17">
        <f t="shared" si="13"/>
        <v>184065.4799047402</v>
      </c>
      <c r="G147" s="17">
        <f t="shared" si="17"/>
        <v>19335959.569697689</v>
      </c>
    </row>
    <row r="148" spans="2:7">
      <c r="B148" s="16">
        <f t="shared" si="14"/>
        <v>140</v>
      </c>
      <c r="C148" s="17">
        <f t="shared" si="15"/>
        <v>19335959.569697689</v>
      </c>
      <c r="D148" s="17">
        <f t="shared" si="16"/>
        <v>8430.5138133194996</v>
      </c>
      <c r="E148" s="17">
        <f t="shared" si="12"/>
        <v>175634.96609142071</v>
      </c>
      <c r="F148" s="17">
        <f t="shared" si="13"/>
        <v>184065.4799047402</v>
      </c>
      <c r="G148" s="17">
        <f t="shared" si="17"/>
        <v>19327529.055884369</v>
      </c>
    </row>
    <row r="149" spans="2:7">
      <c r="B149" s="16">
        <f t="shared" si="14"/>
        <v>141</v>
      </c>
      <c r="C149" s="17">
        <f t="shared" si="15"/>
        <v>19327529.055884369</v>
      </c>
      <c r="D149" s="17">
        <f t="shared" si="16"/>
        <v>8507.0909804572002</v>
      </c>
      <c r="E149" s="17">
        <f t="shared" si="12"/>
        <v>175558.388924283</v>
      </c>
      <c r="F149" s="17">
        <f t="shared" si="13"/>
        <v>184065.4799047402</v>
      </c>
      <c r="G149" s="17">
        <f t="shared" si="17"/>
        <v>19319021.96490391</v>
      </c>
    </row>
    <row r="150" spans="2:7">
      <c r="B150" s="16">
        <f t="shared" si="14"/>
        <v>142</v>
      </c>
      <c r="C150" s="17">
        <f t="shared" si="15"/>
        <v>19319021.96490391</v>
      </c>
      <c r="D150" s="17">
        <f t="shared" si="16"/>
        <v>8584.3637235297065</v>
      </c>
      <c r="E150" s="17">
        <f t="shared" si="12"/>
        <v>175481.1161812105</v>
      </c>
      <c r="F150" s="17">
        <f t="shared" si="13"/>
        <v>184065.4799047402</v>
      </c>
      <c r="G150" s="17">
        <f t="shared" si="17"/>
        <v>19310437.601180378</v>
      </c>
    </row>
    <row r="151" spans="2:7">
      <c r="B151" s="16">
        <f t="shared" si="14"/>
        <v>143</v>
      </c>
      <c r="C151" s="17">
        <f t="shared" si="15"/>
        <v>19310437.601180378</v>
      </c>
      <c r="D151" s="17">
        <f t="shared" si="16"/>
        <v>8662.3383606850985</v>
      </c>
      <c r="E151" s="17">
        <f t="shared" si="12"/>
        <v>175403.14154405511</v>
      </c>
      <c r="F151" s="17">
        <f t="shared" si="13"/>
        <v>184065.4799047402</v>
      </c>
      <c r="G151" s="17">
        <f t="shared" si="17"/>
        <v>19301775.262819692</v>
      </c>
    </row>
    <row r="152" spans="2:7">
      <c r="B152" s="16">
        <f t="shared" si="14"/>
        <v>144</v>
      </c>
      <c r="C152" s="17">
        <f t="shared" si="15"/>
        <v>19301775.262819692</v>
      </c>
      <c r="D152" s="17">
        <f t="shared" si="16"/>
        <v>8741.0212674613285</v>
      </c>
      <c r="E152" s="17">
        <f t="shared" si="12"/>
        <v>175324.45863727888</v>
      </c>
      <c r="F152" s="17">
        <f t="shared" si="13"/>
        <v>184065.4799047402</v>
      </c>
      <c r="G152" s="17">
        <f t="shared" si="17"/>
        <v>19293034.24155223</v>
      </c>
    </row>
    <row r="153" spans="2:7">
      <c r="B153" s="16">
        <f t="shared" si="14"/>
        <v>145</v>
      </c>
      <c r="C153" s="17">
        <f t="shared" si="15"/>
        <v>19293034.24155223</v>
      </c>
      <c r="D153" s="17">
        <f t="shared" si="16"/>
        <v>8820.418877307442</v>
      </c>
      <c r="E153" s="17">
        <f t="shared" si="12"/>
        <v>175245.06102743276</v>
      </c>
      <c r="F153" s="17">
        <f t="shared" si="13"/>
        <v>184065.4799047402</v>
      </c>
      <c r="G153" s="17">
        <f t="shared" si="17"/>
        <v>19284213.822674923</v>
      </c>
    </row>
    <row r="154" spans="2:7">
      <c r="B154" s="16">
        <f t="shared" si="14"/>
        <v>146</v>
      </c>
      <c r="C154" s="17">
        <f t="shared" si="15"/>
        <v>19284213.822674923</v>
      </c>
      <c r="D154" s="17">
        <f t="shared" si="16"/>
        <v>8900.537682109687</v>
      </c>
      <c r="E154" s="17">
        <f t="shared" si="12"/>
        <v>175164.94222263052</v>
      </c>
      <c r="F154" s="17">
        <f t="shared" si="13"/>
        <v>184065.4799047402</v>
      </c>
      <c r="G154" s="17">
        <f t="shared" si="17"/>
        <v>19275313.284992814</v>
      </c>
    </row>
    <row r="155" spans="2:7">
      <c r="B155" s="16">
        <f t="shared" si="14"/>
        <v>147</v>
      </c>
      <c r="C155" s="17">
        <f t="shared" si="15"/>
        <v>19275313.284992814</v>
      </c>
      <c r="D155" s="17">
        <f t="shared" si="16"/>
        <v>8981.3842327221646</v>
      </c>
      <c r="E155" s="17">
        <f t="shared" si="12"/>
        <v>175084.09567201804</v>
      </c>
      <c r="F155" s="17">
        <f t="shared" si="13"/>
        <v>184065.4799047402</v>
      </c>
      <c r="G155" s="17">
        <f t="shared" si="17"/>
        <v>19266331.900760092</v>
      </c>
    </row>
    <row r="156" spans="2:7">
      <c r="B156" s="16">
        <f t="shared" si="14"/>
        <v>148</v>
      </c>
      <c r="C156" s="17">
        <f t="shared" si="15"/>
        <v>19266331.900760092</v>
      </c>
      <c r="D156" s="17">
        <f t="shared" si="16"/>
        <v>9062.9651395027176</v>
      </c>
      <c r="E156" s="17">
        <f t="shared" si="12"/>
        <v>175002.51476523749</v>
      </c>
      <c r="F156" s="17">
        <f t="shared" si="13"/>
        <v>184065.4799047402</v>
      </c>
      <c r="G156" s="17">
        <f t="shared" si="17"/>
        <v>19257268.935620587</v>
      </c>
    </row>
    <row r="157" spans="2:7">
      <c r="B157" s="16">
        <f t="shared" si="14"/>
        <v>149</v>
      </c>
      <c r="C157" s="17">
        <f t="shared" si="15"/>
        <v>19257268.935620587</v>
      </c>
      <c r="D157" s="17">
        <f t="shared" si="16"/>
        <v>9145.2870728531852</v>
      </c>
      <c r="E157" s="17">
        <f t="shared" si="12"/>
        <v>174920.19283188702</v>
      </c>
      <c r="F157" s="17">
        <f t="shared" si="13"/>
        <v>184065.4799047402</v>
      </c>
      <c r="G157" s="17">
        <f t="shared" si="17"/>
        <v>19248123.648547735</v>
      </c>
    </row>
    <row r="158" spans="2:7">
      <c r="B158" s="16">
        <f t="shared" si="14"/>
        <v>150</v>
      </c>
      <c r="C158" s="17">
        <f t="shared" si="15"/>
        <v>19248123.648547735</v>
      </c>
      <c r="D158" s="17">
        <f t="shared" si="16"/>
        <v>9228.3567637649539</v>
      </c>
      <c r="E158" s="17">
        <f t="shared" si="12"/>
        <v>174837.12314097525</v>
      </c>
      <c r="F158" s="17">
        <f t="shared" si="13"/>
        <v>184065.4799047402</v>
      </c>
      <c r="G158" s="17">
        <f t="shared" si="17"/>
        <v>19238895.29178397</v>
      </c>
    </row>
    <row r="159" spans="2:7">
      <c r="B159" s="16">
        <f t="shared" si="14"/>
        <v>151</v>
      </c>
      <c r="C159" s="17">
        <f t="shared" si="15"/>
        <v>19238895.29178397</v>
      </c>
      <c r="D159" s="17">
        <f t="shared" si="16"/>
        <v>9312.1810043691366</v>
      </c>
      <c r="E159" s="17">
        <f t="shared" si="12"/>
        <v>174753.29890037107</v>
      </c>
      <c r="F159" s="17">
        <f t="shared" si="13"/>
        <v>184065.4799047402</v>
      </c>
      <c r="G159" s="17">
        <f t="shared" si="17"/>
        <v>19229583.110779602</v>
      </c>
    </row>
    <row r="160" spans="2:7">
      <c r="B160" s="16">
        <f t="shared" si="14"/>
        <v>152</v>
      </c>
      <c r="C160" s="17">
        <f t="shared" si="15"/>
        <v>19229583.110779602</v>
      </c>
      <c r="D160" s="17">
        <f t="shared" si="16"/>
        <v>9396.7666484921356</v>
      </c>
      <c r="E160" s="17">
        <f t="shared" si="12"/>
        <v>174668.71325624807</v>
      </c>
      <c r="F160" s="17">
        <f t="shared" si="13"/>
        <v>184065.4799047402</v>
      </c>
      <c r="G160" s="17">
        <f t="shared" si="17"/>
        <v>19220186.344131108</v>
      </c>
    </row>
    <row r="161" spans="2:7">
      <c r="B161" s="16">
        <f t="shared" si="14"/>
        <v>153</v>
      </c>
      <c r="C161" s="17">
        <f t="shared" si="15"/>
        <v>19220186.344131108</v>
      </c>
      <c r="D161" s="17">
        <f t="shared" si="16"/>
        <v>9482.1206122159783</v>
      </c>
      <c r="E161" s="17">
        <f t="shared" si="12"/>
        <v>174583.35929252423</v>
      </c>
      <c r="F161" s="17">
        <f t="shared" si="13"/>
        <v>184065.4799047402</v>
      </c>
      <c r="G161" s="17">
        <f t="shared" si="17"/>
        <v>19210704.223518893</v>
      </c>
    </row>
    <row r="162" spans="2:7">
      <c r="B162" s="16">
        <f t="shared" si="14"/>
        <v>154</v>
      </c>
      <c r="C162" s="17">
        <f t="shared" si="15"/>
        <v>19210704.223518893</v>
      </c>
      <c r="D162" s="17">
        <f t="shared" si="16"/>
        <v>9568.2498744436016</v>
      </c>
      <c r="E162" s="17">
        <f t="shared" si="12"/>
        <v>174497.2300302966</v>
      </c>
      <c r="F162" s="17">
        <f t="shared" si="13"/>
        <v>184065.4799047402</v>
      </c>
      <c r="G162" s="17">
        <f t="shared" si="17"/>
        <v>19201135.97364445</v>
      </c>
    </row>
    <row r="163" spans="2:7">
      <c r="B163" s="16">
        <f t="shared" si="14"/>
        <v>155</v>
      </c>
      <c r="C163" s="17">
        <f t="shared" si="15"/>
        <v>19201135.97364445</v>
      </c>
      <c r="D163" s="17">
        <f t="shared" si="16"/>
        <v>9655.1614774697809</v>
      </c>
      <c r="E163" s="17">
        <f t="shared" si="12"/>
        <v>174410.31842727042</v>
      </c>
      <c r="F163" s="17">
        <f t="shared" si="13"/>
        <v>184065.4799047402</v>
      </c>
      <c r="G163" s="17">
        <f t="shared" si="17"/>
        <v>19191480.812166981</v>
      </c>
    </row>
    <row r="164" spans="2:7">
      <c r="B164" s="16">
        <f t="shared" si="14"/>
        <v>156</v>
      </c>
      <c r="C164" s="17">
        <f t="shared" si="15"/>
        <v>19191480.812166981</v>
      </c>
      <c r="D164" s="17">
        <f t="shared" si="16"/>
        <v>9742.8625275567756</v>
      </c>
      <c r="E164" s="17">
        <f t="shared" si="12"/>
        <v>174322.61737718343</v>
      </c>
      <c r="F164" s="17">
        <f t="shared" si="13"/>
        <v>184065.4799047402</v>
      </c>
      <c r="G164" s="17">
        <f t="shared" si="17"/>
        <v>19181737.949639425</v>
      </c>
    </row>
    <row r="165" spans="2:7">
      <c r="B165" s="16">
        <f t="shared" si="14"/>
        <v>157</v>
      </c>
      <c r="C165" s="17">
        <f t="shared" si="15"/>
        <v>19181737.949639425</v>
      </c>
      <c r="D165" s="17">
        <f t="shared" si="16"/>
        <v>9831.3601955154445</v>
      </c>
      <c r="E165" s="17">
        <f t="shared" si="12"/>
        <v>174234.11970922476</v>
      </c>
      <c r="F165" s="17">
        <f t="shared" si="13"/>
        <v>184065.4799047402</v>
      </c>
      <c r="G165" s="17">
        <f t="shared" si="17"/>
        <v>19171906.589443911</v>
      </c>
    </row>
    <row r="166" spans="2:7">
      <c r="B166" s="16">
        <f t="shared" si="14"/>
        <v>158</v>
      </c>
      <c r="C166" s="17">
        <f t="shared" si="15"/>
        <v>19171906.589443911</v>
      </c>
      <c r="D166" s="17">
        <f t="shared" si="16"/>
        <v>9920.6617172913393</v>
      </c>
      <c r="E166" s="17">
        <f t="shared" si="12"/>
        <v>174144.81818744887</v>
      </c>
      <c r="F166" s="17">
        <f t="shared" si="13"/>
        <v>184065.4799047402</v>
      </c>
      <c r="G166" s="17">
        <f t="shared" si="17"/>
        <v>19161985.927726619</v>
      </c>
    </row>
    <row r="167" spans="2:7">
      <c r="B167" s="16">
        <f t="shared" si="14"/>
        <v>159</v>
      </c>
      <c r="C167" s="17">
        <f t="shared" si="15"/>
        <v>19161985.927726619</v>
      </c>
      <c r="D167" s="17">
        <f t="shared" si="16"/>
        <v>10010.774394556764</v>
      </c>
      <c r="E167" s="17">
        <f t="shared" si="12"/>
        <v>174054.70551018344</v>
      </c>
      <c r="F167" s="17">
        <f t="shared" si="13"/>
        <v>184065.4799047402</v>
      </c>
      <c r="G167" s="17">
        <f t="shared" si="17"/>
        <v>19151975.153332062</v>
      </c>
    </row>
    <row r="168" spans="2:7">
      <c r="B168" s="16">
        <f t="shared" si="14"/>
        <v>160</v>
      </c>
      <c r="C168" s="17">
        <f t="shared" si="15"/>
        <v>19151975.153332062</v>
      </c>
      <c r="D168" s="17">
        <f t="shared" si="16"/>
        <v>10101.705595307314</v>
      </c>
      <c r="E168" s="17">
        <f t="shared" si="12"/>
        <v>173963.77430943289</v>
      </c>
      <c r="F168" s="17">
        <f t="shared" si="13"/>
        <v>184065.4799047402</v>
      </c>
      <c r="G168" s="17">
        <f t="shared" si="17"/>
        <v>19141873.447736755</v>
      </c>
    </row>
    <row r="169" spans="2:7">
      <c r="B169" s="16">
        <f t="shared" si="14"/>
        <v>161</v>
      </c>
      <c r="C169" s="17">
        <f t="shared" si="15"/>
        <v>19141873.447736755</v>
      </c>
      <c r="D169" s="17">
        <f t="shared" si="16"/>
        <v>10193.462754464679</v>
      </c>
      <c r="E169" s="17">
        <f t="shared" si="12"/>
        <v>173872.01715027553</v>
      </c>
      <c r="F169" s="17">
        <f t="shared" si="13"/>
        <v>184065.4799047402</v>
      </c>
      <c r="G169" s="17">
        <f t="shared" si="17"/>
        <v>19131679.984982289</v>
      </c>
    </row>
    <row r="170" spans="2:7">
      <c r="B170" s="16">
        <f t="shared" si="14"/>
        <v>162</v>
      </c>
      <c r="C170" s="17">
        <f t="shared" si="15"/>
        <v>19131679.984982289</v>
      </c>
      <c r="D170" s="17">
        <f t="shared" si="16"/>
        <v>10286.053374484414</v>
      </c>
      <c r="E170" s="17">
        <f t="shared" si="12"/>
        <v>173779.42653025579</v>
      </c>
      <c r="F170" s="17">
        <f t="shared" si="13"/>
        <v>184065.4799047402</v>
      </c>
      <c r="G170" s="17">
        <f t="shared" si="17"/>
        <v>19121393.931607805</v>
      </c>
    </row>
    <row r="171" spans="2:7">
      <c r="B171" s="16">
        <f t="shared" si="14"/>
        <v>163</v>
      </c>
      <c r="C171" s="17">
        <f t="shared" si="15"/>
        <v>19121393.931607805</v>
      </c>
      <c r="D171" s="17">
        <f t="shared" si="16"/>
        <v>10379.485025969305</v>
      </c>
      <c r="E171" s="17">
        <f t="shared" si="12"/>
        <v>173685.9948787709</v>
      </c>
      <c r="F171" s="17">
        <f t="shared" si="13"/>
        <v>184065.4799047402</v>
      </c>
      <c r="G171" s="17">
        <f t="shared" si="17"/>
        <v>19111014.446581837</v>
      </c>
    </row>
    <row r="172" spans="2:7">
      <c r="B172" s="16">
        <f t="shared" si="14"/>
        <v>164</v>
      </c>
      <c r="C172" s="17">
        <f t="shared" si="15"/>
        <v>19111014.446581837</v>
      </c>
      <c r="D172" s="17">
        <f t="shared" si="16"/>
        <v>10473.765348288522</v>
      </c>
      <c r="E172" s="17">
        <f t="shared" si="12"/>
        <v>173591.71455645168</v>
      </c>
      <c r="F172" s="17">
        <f t="shared" si="13"/>
        <v>184065.4799047402</v>
      </c>
      <c r="G172" s="17">
        <f t="shared" si="17"/>
        <v>19100540.681233548</v>
      </c>
    </row>
    <row r="173" spans="2:7">
      <c r="B173" s="16">
        <f t="shared" si="14"/>
        <v>165</v>
      </c>
      <c r="C173" s="17">
        <f t="shared" si="15"/>
        <v>19100540.681233548</v>
      </c>
      <c r="D173" s="17">
        <f t="shared" si="16"/>
        <v>10568.90205020213</v>
      </c>
      <c r="E173" s="17">
        <f t="shared" si="12"/>
        <v>173496.57785453807</v>
      </c>
      <c r="F173" s="17">
        <f t="shared" si="13"/>
        <v>184065.4799047402</v>
      </c>
      <c r="G173" s="17">
        <f t="shared" si="17"/>
        <v>19089971.779183347</v>
      </c>
    </row>
    <row r="174" spans="2:7">
      <c r="B174" s="16">
        <f t="shared" si="14"/>
        <v>166</v>
      </c>
      <c r="C174" s="17">
        <f t="shared" si="15"/>
        <v>19089971.779183347</v>
      </c>
      <c r="D174" s="17">
        <f t="shared" si="16"/>
        <v>10664.902910491481</v>
      </c>
      <c r="E174" s="17">
        <f t="shared" si="12"/>
        <v>173400.57699424872</v>
      </c>
      <c r="F174" s="17">
        <f t="shared" si="13"/>
        <v>184065.4799047402</v>
      </c>
      <c r="G174" s="17">
        <f t="shared" si="17"/>
        <v>19079306.876272853</v>
      </c>
    </row>
    <row r="175" spans="2:7">
      <c r="B175" s="16">
        <f t="shared" si="14"/>
        <v>167</v>
      </c>
      <c r="C175" s="17">
        <f t="shared" si="15"/>
        <v>19079306.876272853</v>
      </c>
      <c r="D175" s="17">
        <f t="shared" si="16"/>
        <v>10761.775778595125</v>
      </c>
      <c r="E175" s="17">
        <f t="shared" si="12"/>
        <v>173303.70412614508</v>
      </c>
      <c r="F175" s="17">
        <f t="shared" si="13"/>
        <v>184065.4799047402</v>
      </c>
      <c r="G175" s="17">
        <f t="shared" si="17"/>
        <v>19068545.100494258</v>
      </c>
    </row>
    <row r="176" spans="2:7">
      <c r="B176" s="16">
        <f t="shared" si="14"/>
        <v>168</v>
      </c>
      <c r="C176" s="17">
        <f t="shared" si="15"/>
        <v>19068545.100494258</v>
      </c>
      <c r="D176" s="17">
        <f t="shared" si="16"/>
        <v>10859.528575250704</v>
      </c>
      <c r="E176" s="17">
        <f t="shared" si="12"/>
        <v>173205.9513294895</v>
      </c>
      <c r="F176" s="17">
        <f t="shared" si="13"/>
        <v>184065.4799047402</v>
      </c>
      <c r="G176" s="17">
        <f t="shared" si="17"/>
        <v>19057685.571919009</v>
      </c>
    </row>
    <row r="177" spans="2:7">
      <c r="B177" s="16">
        <f t="shared" si="14"/>
        <v>169</v>
      </c>
      <c r="C177" s="17">
        <f t="shared" si="15"/>
        <v>19057685.571919009</v>
      </c>
      <c r="D177" s="17">
        <f t="shared" si="16"/>
        <v>10958.169293142535</v>
      </c>
      <c r="E177" s="17">
        <f t="shared" si="12"/>
        <v>173107.31061159767</v>
      </c>
      <c r="F177" s="17">
        <f t="shared" si="13"/>
        <v>184065.4799047402</v>
      </c>
      <c r="G177" s="17">
        <f t="shared" si="17"/>
        <v>19046727.402625866</v>
      </c>
    </row>
    <row r="178" spans="2:7">
      <c r="B178" s="16">
        <f t="shared" si="14"/>
        <v>170</v>
      </c>
      <c r="C178" s="17">
        <f t="shared" si="15"/>
        <v>19046727.402625866</v>
      </c>
      <c r="D178" s="17">
        <f t="shared" si="16"/>
        <v>11057.705997555255</v>
      </c>
      <c r="E178" s="17">
        <f t="shared" si="12"/>
        <v>173007.77390718495</v>
      </c>
      <c r="F178" s="17">
        <f t="shared" si="13"/>
        <v>184065.4799047402</v>
      </c>
      <c r="G178" s="17">
        <f t="shared" si="17"/>
        <v>19035669.69662831</v>
      </c>
    </row>
    <row r="179" spans="2:7">
      <c r="B179" s="16">
        <f t="shared" si="14"/>
        <v>171</v>
      </c>
      <c r="C179" s="17">
        <f t="shared" si="15"/>
        <v>19035669.69662831</v>
      </c>
      <c r="D179" s="17">
        <f t="shared" si="16"/>
        <v>11158.146827033052</v>
      </c>
      <c r="E179" s="17">
        <f t="shared" si="12"/>
        <v>172907.33307770715</v>
      </c>
      <c r="F179" s="17">
        <f t="shared" si="13"/>
        <v>184065.4799047402</v>
      </c>
      <c r="G179" s="17">
        <f t="shared" si="17"/>
        <v>19024511.549801275</v>
      </c>
    </row>
    <row r="180" spans="2:7">
      <c r="B180" s="16">
        <f t="shared" si="14"/>
        <v>172</v>
      </c>
      <c r="C180" s="17">
        <f t="shared" si="15"/>
        <v>19024511.549801275</v>
      </c>
      <c r="D180" s="17">
        <f t="shared" si="16"/>
        <v>11259.499994045298</v>
      </c>
      <c r="E180" s="17">
        <f t="shared" si="12"/>
        <v>172805.97991069491</v>
      </c>
      <c r="F180" s="17">
        <f t="shared" si="13"/>
        <v>184065.4799047402</v>
      </c>
      <c r="G180" s="17">
        <f t="shared" si="17"/>
        <v>19013252.049807228</v>
      </c>
    </row>
    <row r="181" spans="2:7">
      <c r="B181" s="16">
        <f t="shared" si="14"/>
        <v>173</v>
      </c>
      <c r="C181" s="17">
        <f t="shared" si="15"/>
        <v>19013252.049807228</v>
      </c>
      <c r="D181" s="17">
        <f t="shared" si="16"/>
        <v>11361.77378565789</v>
      </c>
      <c r="E181" s="17">
        <f t="shared" si="12"/>
        <v>172703.70611908232</v>
      </c>
      <c r="F181" s="17">
        <f t="shared" si="13"/>
        <v>184065.4799047402</v>
      </c>
      <c r="G181" s="17">
        <f t="shared" si="17"/>
        <v>19001890.27602157</v>
      </c>
    </row>
    <row r="182" spans="2:7">
      <c r="B182" s="16">
        <f t="shared" si="14"/>
        <v>174</v>
      </c>
      <c r="C182" s="17">
        <f t="shared" si="15"/>
        <v>19001890.27602157</v>
      </c>
      <c r="D182" s="17">
        <f t="shared" si="16"/>
        <v>11464.976564210956</v>
      </c>
      <c r="E182" s="17">
        <f t="shared" si="12"/>
        <v>172600.50334052925</v>
      </c>
      <c r="F182" s="17">
        <f t="shared" si="13"/>
        <v>184065.4799047402</v>
      </c>
      <c r="G182" s="17">
        <f t="shared" si="17"/>
        <v>18990425.29945736</v>
      </c>
    </row>
    <row r="183" spans="2:7">
      <c r="B183" s="16">
        <f t="shared" si="14"/>
        <v>175</v>
      </c>
      <c r="C183" s="17">
        <f t="shared" si="15"/>
        <v>18990425.29945736</v>
      </c>
      <c r="D183" s="17">
        <f t="shared" si="16"/>
        <v>11569.11676800251</v>
      </c>
      <c r="E183" s="17">
        <f t="shared" si="12"/>
        <v>172496.36313673769</v>
      </c>
      <c r="F183" s="17">
        <f t="shared" si="13"/>
        <v>184065.4799047402</v>
      </c>
      <c r="G183" s="17">
        <f t="shared" si="17"/>
        <v>18978856.182689358</v>
      </c>
    </row>
    <row r="184" spans="2:7">
      <c r="B184" s="16">
        <f t="shared" si="14"/>
        <v>176</v>
      </c>
      <c r="C184" s="17">
        <f t="shared" si="15"/>
        <v>18978856.182689358</v>
      </c>
      <c r="D184" s="17">
        <f t="shared" si="16"/>
        <v>11674.202911978529</v>
      </c>
      <c r="E184" s="17">
        <f t="shared" si="12"/>
        <v>172391.27699276168</v>
      </c>
      <c r="F184" s="17">
        <f t="shared" si="13"/>
        <v>184065.4799047402</v>
      </c>
      <c r="G184" s="17">
        <f t="shared" si="17"/>
        <v>18967181.979777381</v>
      </c>
    </row>
    <row r="185" spans="2:7">
      <c r="B185" s="16">
        <f t="shared" si="14"/>
        <v>177</v>
      </c>
      <c r="C185" s="17">
        <f t="shared" si="15"/>
        <v>18967181.979777381</v>
      </c>
      <c r="D185" s="17">
        <f t="shared" si="16"/>
        <v>11780.243588429003</v>
      </c>
      <c r="E185" s="17">
        <f t="shared" si="12"/>
        <v>172285.2363163112</v>
      </c>
      <c r="F185" s="17">
        <f t="shared" si="13"/>
        <v>184065.4799047402</v>
      </c>
      <c r="G185" s="17">
        <f t="shared" si="17"/>
        <v>18955401.736188952</v>
      </c>
    </row>
    <row r="186" spans="2:7">
      <c r="B186" s="16">
        <f t="shared" si="14"/>
        <v>178</v>
      </c>
      <c r="C186" s="17">
        <f t="shared" si="15"/>
        <v>18955401.736188952</v>
      </c>
      <c r="D186" s="17">
        <f t="shared" si="16"/>
        <v>11887.247467690555</v>
      </c>
      <c r="E186" s="17">
        <f t="shared" si="12"/>
        <v>172178.23243704965</v>
      </c>
      <c r="F186" s="17">
        <f t="shared" si="13"/>
        <v>184065.4799047402</v>
      </c>
      <c r="G186" s="17">
        <f t="shared" si="17"/>
        <v>18943514.488721263</v>
      </c>
    </row>
    <row r="187" spans="2:7">
      <c r="B187" s="16">
        <f t="shared" si="14"/>
        <v>179</v>
      </c>
      <c r="C187" s="17">
        <f t="shared" si="15"/>
        <v>18943514.488721263</v>
      </c>
      <c r="D187" s="17">
        <f t="shared" si="16"/>
        <v>11995.223298855417</v>
      </c>
      <c r="E187" s="17">
        <f t="shared" si="12"/>
        <v>172070.25660588479</v>
      </c>
      <c r="F187" s="17">
        <f t="shared" si="13"/>
        <v>184065.4799047402</v>
      </c>
      <c r="G187" s="17">
        <f t="shared" si="17"/>
        <v>18931519.265422408</v>
      </c>
    </row>
    <row r="188" spans="2:7">
      <c r="B188" s="16">
        <f t="shared" si="14"/>
        <v>180</v>
      </c>
      <c r="C188" s="17">
        <f t="shared" si="15"/>
        <v>18931519.265422408</v>
      </c>
      <c r="D188" s="17">
        <f t="shared" si="16"/>
        <v>12104.17991048668</v>
      </c>
      <c r="E188" s="17">
        <f t="shared" si="12"/>
        <v>171961.29999425352</v>
      </c>
      <c r="F188" s="17">
        <f t="shared" si="13"/>
        <v>184065.4799047402</v>
      </c>
      <c r="G188" s="17">
        <f t="shared" si="17"/>
        <v>18919415.085511919</v>
      </c>
    </row>
    <row r="189" spans="2:7">
      <c r="B189" s="16">
        <f t="shared" si="14"/>
        <v>181</v>
      </c>
      <c r="C189" s="17">
        <f t="shared" si="15"/>
        <v>18919415.085511919</v>
      </c>
      <c r="D189" s="17">
        <f t="shared" si="16"/>
        <v>12214.126211340277</v>
      </c>
      <c r="E189" s="17">
        <f t="shared" si="12"/>
        <v>171851.35369339993</v>
      </c>
      <c r="F189" s="17">
        <f t="shared" si="13"/>
        <v>184065.4799047402</v>
      </c>
      <c r="G189" s="17">
        <f t="shared" si="17"/>
        <v>18907200.959300578</v>
      </c>
    </row>
    <row r="190" spans="2:7">
      <c r="B190" s="16">
        <f t="shared" si="14"/>
        <v>182</v>
      </c>
      <c r="C190" s="17">
        <f t="shared" si="15"/>
        <v>18907200.959300578</v>
      </c>
      <c r="D190" s="17">
        <f t="shared" si="16"/>
        <v>12325.071191093302</v>
      </c>
      <c r="E190" s="17">
        <f t="shared" si="12"/>
        <v>171740.4087136469</v>
      </c>
      <c r="F190" s="17">
        <f t="shared" si="13"/>
        <v>184065.4799047402</v>
      </c>
      <c r="G190" s="17">
        <f t="shared" si="17"/>
        <v>18894875.888109483</v>
      </c>
    </row>
    <row r="191" spans="2:7">
      <c r="B191" s="16">
        <f t="shared" si="14"/>
        <v>183</v>
      </c>
      <c r="C191" s="17">
        <f t="shared" si="15"/>
        <v>18894875.888109483</v>
      </c>
      <c r="D191" s="17">
        <f t="shared" si="16"/>
        <v>12437.023921079061</v>
      </c>
      <c r="E191" s="17">
        <f t="shared" si="12"/>
        <v>171628.45598366114</v>
      </c>
      <c r="F191" s="17">
        <f t="shared" si="13"/>
        <v>184065.4799047402</v>
      </c>
      <c r="G191" s="17">
        <f t="shared" si="17"/>
        <v>18882438.864188403</v>
      </c>
    </row>
    <row r="192" spans="2:7">
      <c r="B192" s="16">
        <f t="shared" si="14"/>
        <v>184</v>
      </c>
      <c r="C192" s="17">
        <f t="shared" si="15"/>
        <v>18882438.864188403</v>
      </c>
      <c r="D192" s="17">
        <f t="shared" si="16"/>
        <v>12549.993555028865</v>
      </c>
      <c r="E192" s="17">
        <f t="shared" si="12"/>
        <v>171515.48634971134</v>
      </c>
      <c r="F192" s="17">
        <f t="shared" si="13"/>
        <v>184065.4799047402</v>
      </c>
      <c r="G192" s="17">
        <f t="shared" si="17"/>
        <v>18869888.870633375</v>
      </c>
    </row>
    <row r="193" spans="2:7">
      <c r="B193" s="16">
        <f t="shared" si="14"/>
        <v>185</v>
      </c>
      <c r="C193" s="17">
        <f t="shared" si="15"/>
        <v>18869888.870633375</v>
      </c>
      <c r="D193" s="17">
        <f t="shared" si="16"/>
        <v>12663.989329820382</v>
      </c>
      <c r="E193" s="17">
        <f t="shared" si="12"/>
        <v>171401.49057491982</v>
      </c>
      <c r="F193" s="17">
        <f t="shared" si="13"/>
        <v>184065.4799047402</v>
      </c>
      <c r="G193" s="17">
        <f t="shared" si="17"/>
        <v>18857224.881303556</v>
      </c>
    </row>
    <row r="194" spans="2:7">
      <c r="B194" s="16">
        <f t="shared" si="14"/>
        <v>186</v>
      </c>
      <c r="C194" s="17">
        <f t="shared" si="15"/>
        <v>18857224.881303556</v>
      </c>
      <c r="D194" s="17">
        <f t="shared" si="16"/>
        <v>12779.02056623291</v>
      </c>
      <c r="E194" s="17">
        <f t="shared" si="12"/>
        <v>171286.45933850729</v>
      </c>
      <c r="F194" s="17">
        <f t="shared" si="13"/>
        <v>184065.4799047402</v>
      </c>
      <c r="G194" s="17">
        <f t="shared" si="17"/>
        <v>18844445.860737324</v>
      </c>
    </row>
    <row r="195" spans="2:7">
      <c r="B195" s="16">
        <f t="shared" si="14"/>
        <v>187</v>
      </c>
      <c r="C195" s="17">
        <f t="shared" si="15"/>
        <v>18844445.860737324</v>
      </c>
      <c r="D195" s="17">
        <f t="shared" si="16"/>
        <v>12895.096669709514</v>
      </c>
      <c r="E195" s="17">
        <f t="shared" si="12"/>
        <v>171170.38323503069</v>
      </c>
      <c r="F195" s="17">
        <f t="shared" si="13"/>
        <v>184065.4799047402</v>
      </c>
      <c r="G195" s="17">
        <f t="shared" si="17"/>
        <v>18831550.764067613</v>
      </c>
    </row>
    <row r="196" spans="2:7">
      <c r="B196" s="16">
        <f t="shared" si="14"/>
        <v>188</v>
      </c>
      <c r="C196" s="17">
        <f t="shared" si="15"/>
        <v>18831550.764067613</v>
      </c>
      <c r="D196" s="17">
        <f t="shared" si="16"/>
        <v>13012.227131126041</v>
      </c>
      <c r="E196" s="17">
        <f t="shared" si="12"/>
        <v>171053.25277361416</v>
      </c>
      <c r="F196" s="17">
        <f t="shared" si="13"/>
        <v>184065.4799047402</v>
      </c>
      <c r="G196" s="17">
        <f t="shared" si="17"/>
        <v>18818538.536936488</v>
      </c>
    </row>
    <row r="197" spans="2:7">
      <c r="B197" s="16">
        <f t="shared" si="14"/>
        <v>189</v>
      </c>
      <c r="C197" s="17">
        <f t="shared" si="15"/>
        <v>18818538.536936488</v>
      </c>
      <c r="D197" s="17">
        <f t="shared" si="16"/>
        <v>13130.421527567087</v>
      </c>
      <c r="E197" s="17">
        <f t="shared" si="12"/>
        <v>170935.05837717312</v>
      </c>
      <c r="F197" s="17">
        <f t="shared" si="13"/>
        <v>184065.4799047402</v>
      </c>
      <c r="G197" s="17">
        <f t="shared" si="17"/>
        <v>18805408.11540892</v>
      </c>
    </row>
    <row r="198" spans="2:7">
      <c r="B198" s="16">
        <f t="shared" si="14"/>
        <v>190</v>
      </c>
      <c r="C198" s="17">
        <f t="shared" si="15"/>
        <v>18805408.11540892</v>
      </c>
      <c r="D198" s="17">
        <f t="shared" si="16"/>
        <v>13249.689523109177</v>
      </c>
      <c r="E198" s="17">
        <f t="shared" si="12"/>
        <v>170815.79038163103</v>
      </c>
      <c r="F198" s="17">
        <f t="shared" si="13"/>
        <v>184065.4799047402</v>
      </c>
      <c r="G198" s="17">
        <f t="shared" si="17"/>
        <v>18792158.425885811</v>
      </c>
    </row>
    <row r="199" spans="2:7">
      <c r="B199" s="16">
        <f t="shared" si="14"/>
        <v>191</v>
      </c>
      <c r="C199" s="17">
        <f t="shared" si="15"/>
        <v>18792158.425885811</v>
      </c>
      <c r="D199" s="17">
        <f t="shared" si="16"/>
        <v>13370.040869610733</v>
      </c>
      <c r="E199" s="17">
        <f t="shared" si="12"/>
        <v>170695.43903512947</v>
      </c>
      <c r="F199" s="17">
        <f t="shared" si="13"/>
        <v>184065.4799047402</v>
      </c>
      <c r="G199" s="17">
        <f t="shared" si="17"/>
        <v>18778788.385016199</v>
      </c>
    </row>
    <row r="200" spans="2:7">
      <c r="B200" s="16">
        <f t="shared" si="14"/>
        <v>192</v>
      </c>
      <c r="C200" s="17">
        <f t="shared" si="15"/>
        <v>18778788.385016199</v>
      </c>
      <c r="D200" s="17">
        <f t="shared" si="16"/>
        <v>13491.485407509725</v>
      </c>
      <c r="E200" s="17">
        <f t="shared" si="12"/>
        <v>170573.99449723048</v>
      </c>
      <c r="F200" s="17">
        <f t="shared" si="13"/>
        <v>184065.4799047402</v>
      </c>
      <c r="G200" s="17">
        <f t="shared" si="17"/>
        <v>18765296.89960869</v>
      </c>
    </row>
    <row r="201" spans="2:7">
      <c r="B201" s="16">
        <f t="shared" si="14"/>
        <v>193</v>
      </c>
      <c r="C201" s="17">
        <f t="shared" si="15"/>
        <v>18765296.89960869</v>
      </c>
      <c r="D201" s="17">
        <f t="shared" si="16"/>
        <v>13614.033066627919</v>
      </c>
      <c r="E201" s="17">
        <f t="shared" ref="E201:E264" si="18">IF(B201="","",C201*Vextir/12)</f>
        <v>170451.44683811229</v>
      </c>
      <c r="F201" s="17">
        <f t="shared" ref="F201:F264" si="19">IF(B201="","",Greiðsla)</f>
        <v>184065.4799047402</v>
      </c>
      <c r="G201" s="17">
        <f t="shared" si="17"/>
        <v>18751682.866542064</v>
      </c>
    </row>
    <row r="202" spans="2:7">
      <c r="B202" s="16">
        <f t="shared" ref="B202:B265" si="20">IF(OR(B201="",B201=Fj.afborgana),"",B201+1)</f>
        <v>194</v>
      </c>
      <c r="C202" s="17">
        <f t="shared" si="15"/>
        <v>18751682.866542064</v>
      </c>
      <c r="D202" s="17">
        <f t="shared" si="16"/>
        <v>13737.693866983114</v>
      </c>
      <c r="E202" s="17">
        <f t="shared" si="18"/>
        <v>170327.78603775709</v>
      </c>
      <c r="F202" s="17">
        <f t="shared" si="19"/>
        <v>184065.4799047402</v>
      </c>
      <c r="G202" s="17">
        <f t="shared" si="17"/>
        <v>18737945.172675081</v>
      </c>
    </row>
    <row r="203" spans="2:7">
      <c r="B203" s="16">
        <f t="shared" si="20"/>
        <v>195</v>
      </c>
      <c r="C203" s="17">
        <f t="shared" si="15"/>
        <v>18737945.172675081</v>
      </c>
      <c r="D203" s="17">
        <f t="shared" si="16"/>
        <v>13862.477919608238</v>
      </c>
      <c r="E203" s="17">
        <f t="shared" si="18"/>
        <v>170203.00198513197</v>
      </c>
      <c r="F203" s="17">
        <f t="shared" si="19"/>
        <v>184065.4799047402</v>
      </c>
      <c r="G203" s="17">
        <f t="shared" si="17"/>
        <v>18724082.694755472</v>
      </c>
    </row>
    <row r="204" spans="2:7">
      <c r="B204" s="16">
        <f t="shared" si="20"/>
        <v>196</v>
      </c>
      <c r="C204" s="17">
        <f t="shared" si="15"/>
        <v>18724082.694755472</v>
      </c>
      <c r="D204" s="17">
        <f t="shared" si="16"/>
        <v>13988.395427378011</v>
      </c>
      <c r="E204" s="17">
        <f t="shared" si="18"/>
        <v>170077.08447736219</v>
      </c>
      <c r="F204" s="17">
        <f t="shared" si="19"/>
        <v>184065.4799047402</v>
      </c>
      <c r="G204" s="17">
        <f t="shared" si="17"/>
        <v>18710094.299328092</v>
      </c>
    </row>
    <row r="205" spans="2:7">
      <c r="B205" s="16">
        <f t="shared" si="20"/>
        <v>197</v>
      </c>
      <c r="C205" s="17">
        <f t="shared" ref="C205:C268" si="21">IF(B205="","",G204)</f>
        <v>18710094.299328092</v>
      </c>
      <c r="D205" s="17">
        <f t="shared" ref="D205:D268" si="22">IF(B205="","",F205-E205)</f>
        <v>14115.456685843354</v>
      </c>
      <c r="E205" s="17">
        <f t="shared" si="18"/>
        <v>169950.02321889685</v>
      </c>
      <c r="F205" s="17">
        <f t="shared" si="19"/>
        <v>184065.4799047402</v>
      </c>
      <c r="G205" s="17">
        <f t="shared" ref="G205:G268" si="23">IF(B205="","",C205-D205)</f>
        <v>18695978.842642248</v>
      </c>
    </row>
    <row r="206" spans="2:7">
      <c r="B206" s="16">
        <f t="shared" si="20"/>
        <v>198</v>
      </c>
      <c r="C206" s="17">
        <f t="shared" si="21"/>
        <v>18695978.842642248</v>
      </c>
      <c r="D206" s="17">
        <f t="shared" si="22"/>
        <v>14243.672084073129</v>
      </c>
      <c r="E206" s="17">
        <f t="shared" si="18"/>
        <v>169821.80782066708</v>
      </c>
      <c r="F206" s="17">
        <f t="shared" si="19"/>
        <v>184065.4799047402</v>
      </c>
      <c r="G206" s="17">
        <f t="shared" si="23"/>
        <v>18681735.170558173</v>
      </c>
    </row>
    <row r="207" spans="2:7">
      <c r="B207" s="16">
        <f t="shared" si="20"/>
        <v>199</v>
      </c>
      <c r="C207" s="17">
        <f t="shared" si="21"/>
        <v>18681735.170558173</v>
      </c>
      <c r="D207" s="17">
        <f t="shared" si="22"/>
        <v>14373.052105503448</v>
      </c>
      <c r="E207" s="17">
        <f t="shared" si="18"/>
        <v>169692.42779923676</v>
      </c>
      <c r="F207" s="17">
        <f t="shared" si="19"/>
        <v>184065.4799047402</v>
      </c>
      <c r="G207" s="17">
        <f t="shared" si="23"/>
        <v>18667362.118452668</v>
      </c>
    </row>
    <row r="208" spans="2:7">
      <c r="B208" s="16">
        <f t="shared" si="20"/>
        <v>200</v>
      </c>
      <c r="C208" s="17">
        <f t="shared" si="21"/>
        <v>18667362.118452668</v>
      </c>
      <c r="D208" s="17">
        <f t="shared" si="22"/>
        <v>14503.607328795129</v>
      </c>
      <c r="E208" s="17">
        <f t="shared" si="18"/>
        <v>169561.87257594508</v>
      </c>
      <c r="F208" s="17">
        <f t="shared" si="19"/>
        <v>184065.4799047402</v>
      </c>
      <c r="G208" s="17">
        <f t="shared" si="23"/>
        <v>18652858.511123873</v>
      </c>
    </row>
    <row r="209" spans="2:7">
      <c r="B209" s="16">
        <f t="shared" si="20"/>
        <v>201</v>
      </c>
      <c r="C209" s="17">
        <f t="shared" si="21"/>
        <v>18652858.511123873</v>
      </c>
      <c r="D209" s="17">
        <f t="shared" si="22"/>
        <v>14635.348428698373</v>
      </c>
      <c r="E209" s="17">
        <f t="shared" si="18"/>
        <v>169430.13147604183</v>
      </c>
      <c r="F209" s="17">
        <f t="shared" si="19"/>
        <v>184065.4799047402</v>
      </c>
      <c r="G209" s="17">
        <f t="shared" si="23"/>
        <v>18638223.162695173</v>
      </c>
    </row>
    <row r="210" spans="2:7">
      <c r="B210" s="16">
        <f t="shared" si="20"/>
        <v>202</v>
      </c>
      <c r="C210" s="17">
        <f t="shared" si="21"/>
        <v>18638223.162695173</v>
      </c>
      <c r="D210" s="17">
        <f t="shared" si="22"/>
        <v>14768.2861769257</v>
      </c>
      <c r="E210" s="17">
        <f t="shared" si="18"/>
        <v>169297.19372781451</v>
      </c>
      <c r="F210" s="17">
        <f t="shared" si="19"/>
        <v>184065.4799047402</v>
      </c>
      <c r="G210" s="17">
        <f t="shared" si="23"/>
        <v>18623454.876518246</v>
      </c>
    </row>
    <row r="211" spans="2:7">
      <c r="B211" s="16">
        <f t="shared" si="20"/>
        <v>203</v>
      </c>
      <c r="C211" s="17">
        <f t="shared" si="21"/>
        <v>18623454.876518246</v>
      </c>
      <c r="D211" s="17">
        <f t="shared" si="22"/>
        <v>14902.431443032809</v>
      </c>
      <c r="E211" s="17">
        <f t="shared" si="18"/>
        <v>169163.0484617074</v>
      </c>
      <c r="F211" s="17">
        <f t="shared" si="19"/>
        <v>184065.4799047402</v>
      </c>
      <c r="G211" s="17">
        <f t="shared" si="23"/>
        <v>18608552.445075214</v>
      </c>
    </row>
    <row r="212" spans="2:7">
      <c r="B212" s="16">
        <f t="shared" si="20"/>
        <v>204</v>
      </c>
      <c r="C212" s="17">
        <f t="shared" si="21"/>
        <v>18608552.445075214</v>
      </c>
      <c r="D212" s="17">
        <f t="shared" si="22"/>
        <v>15037.795195307001</v>
      </c>
      <c r="E212" s="17">
        <f t="shared" si="18"/>
        <v>169027.6847094332</v>
      </c>
      <c r="F212" s="17">
        <f t="shared" si="19"/>
        <v>184065.4799047402</v>
      </c>
      <c r="G212" s="17">
        <f t="shared" si="23"/>
        <v>18593514.649879906</v>
      </c>
    </row>
    <row r="213" spans="2:7">
      <c r="B213" s="16">
        <f t="shared" si="20"/>
        <v>205</v>
      </c>
      <c r="C213" s="17">
        <f t="shared" si="21"/>
        <v>18593514.649879906</v>
      </c>
      <c r="D213" s="17">
        <f t="shared" si="22"/>
        <v>15174.388501664391</v>
      </c>
      <c r="E213" s="17">
        <f t="shared" si="18"/>
        <v>168891.09140307581</v>
      </c>
      <c r="F213" s="17">
        <f t="shared" si="19"/>
        <v>184065.4799047402</v>
      </c>
      <c r="G213" s="17">
        <f t="shared" si="23"/>
        <v>18578340.261378244</v>
      </c>
    </row>
    <row r="214" spans="2:7">
      <c r="B214" s="16">
        <f t="shared" si="20"/>
        <v>206</v>
      </c>
      <c r="C214" s="17">
        <f t="shared" si="21"/>
        <v>18578340.261378244</v>
      </c>
      <c r="D214" s="17">
        <f t="shared" si="22"/>
        <v>15312.222530554485</v>
      </c>
      <c r="E214" s="17">
        <f t="shared" si="18"/>
        <v>168753.25737418572</v>
      </c>
      <c r="F214" s="17">
        <f t="shared" si="19"/>
        <v>184065.4799047402</v>
      </c>
      <c r="G214" s="17">
        <f t="shared" si="23"/>
        <v>18563028.038847689</v>
      </c>
    </row>
    <row r="215" spans="2:7">
      <c r="B215" s="16">
        <f t="shared" si="20"/>
        <v>207</v>
      </c>
      <c r="C215" s="17">
        <f t="shared" si="21"/>
        <v>18563028.038847689</v>
      </c>
      <c r="D215" s="17">
        <f t="shared" si="22"/>
        <v>15451.308551873692</v>
      </c>
      <c r="E215" s="17">
        <f t="shared" si="18"/>
        <v>168614.17135286651</v>
      </c>
      <c r="F215" s="17">
        <f t="shared" si="19"/>
        <v>184065.4799047402</v>
      </c>
      <c r="G215" s="17">
        <f t="shared" si="23"/>
        <v>18547576.730295815</v>
      </c>
    </row>
    <row r="216" spans="2:7">
      <c r="B216" s="16">
        <f t="shared" si="20"/>
        <v>208</v>
      </c>
      <c r="C216" s="17">
        <f t="shared" si="21"/>
        <v>18547576.730295815</v>
      </c>
      <c r="D216" s="17">
        <f t="shared" si="22"/>
        <v>15591.657937886543</v>
      </c>
      <c r="E216" s="17">
        <f t="shared" si="18"/>
        <v>168473.82196685366</v>
      </c>
      <c r="F216" s="17">
        <f t="shared" si="19"/>
        <v>184065.4799047402</v>
      </c>
      <c r="G216" s="17">
        <f t="shared" si="23"/>
        <v>18531985.072357927</v>
      </c>
    </row>
    <row r="217" spans="2:7">
      <c r="B217" s="16">
        <f t="shared" si="20"/>
        <v>209</v>
      </c>
      <c r="C217" s="17">
        <f t="shared" si="21"/>
        <v>18531985.072357927</v>
      </c>
      <c r="D217" s="17">
        <f t="shared" si="22"/>
        <v>15733.282164155709</v>
      </c>
      <c r="E217" s="17">
        <f t="shared" si="18"/>
        <v>168332.1977405845</v>
      </c>
      <c r="F217" s="17">
        <f t="shared" si="19"/>
        <v>184065.4799047402</v>
      </c>
      <c r="G217" s="17">
        <f t="shared" si="23"/>
        <v>18516251.79019377</v>
      </c>
    </row>
    <row r="218" spans="2:7">
      <c r="B218" s="16">
        <f t="shared" si="20"/>
        <v>210</v>
      </c>
      <c r="C218" s="17">
        <f t="shared" si="21"/>
        <v>18516251.79019377</v>
      </c>
      <c r="D218" s="17">
        <f t="shared" si="22"/>
        <v>15876.192810480134</v>
      </c>
      <c r="E218" s="17">
        <f t="shared" si="18"/>
        <v>168189.28709426007</v>
      </c>
      <c r="F218" s="17">
        <f t="shared" si="19"/>
        <v>184065.4799047402</v>
      </c>
      <c r="G218" s="17">
        <f t="shared" si="23"/>
        <v>18500375.597383291</v>
      </c>
    </row>
    <row r="219" spans="2:7">
      <c r="B219" s="16">
        <f t="shared" si="20"/>
        <v>211</v>
      </c>
      <c r="C219" s="17">
        <f t="shared" si="21"/>
        <v>18500375.597383291</v>
      </c>
      <c r="D219" s="17">
        <f t="shared" si="22"/>
        <v>16020.40156184198</v>
      </c>
      <c r="E219" s="17">
        <f t="shared" si="18"/>
        <v>168045.07834289822</v>
      </c>
      <c r="F219" s="17">
        <f t="shared" si="19"/>
        <v>184065.4799047402</v>
      </c>
      <c r="G219" s="17">
        <f t="shared" si="23"/>
        <v>18484355.195821449</v>
      </c>
    </row>
    <row r="220" spans="2:7">
      <c r="B220" s="16">
        <f t="shared" si="20"/>
        <v>212</v>
      </c>
      <c r="C220" s="17">
        <f t="shared" si="21"/>
        <v>18484355.195821449</v>
      </c>
      <c r="D220" s="17">
        <f t="shared" si="22"/>
        <v>16165.920209362055</v>
      </c>
      <c r="E220" s="17">
        <f t="shared" si="18"/>
        <v>167899.55969537815</v>
      </c>
      <c r="F220" s="17">
        <f t="shared" si="19"/>
        <v>184065.4799047402</v>
      </c>
      <c r="G220" s="17">
        <f t="shared" si="23"/>
        <v>18468189.275612086</v>
      </c>
    </row>
    <row r="221" spans="2:7">
      <c r="B221" s="16">
        <f t="shared" si="20"/>
        <v>213</v>
      </c>
      <c r="C221" s="17">
        <f t="shared" si="21"/>
        <v>18468189.275612086</v>
      </c>
      <c r="D221" s="17">
        <f t="shared" si="22"/>
        <v>16312.760651263758</v>
      </c>
      <c r="E221" s="17">
        <f t="shared" si="18"/>
        <v>167752.71925347645</v>
      </c>
      <c r="F221" s="17">
        <f t="shared" si="19"/>
        <v>184065.4799047402</v>
      </c>
      <c r="G221" s="17">
        <f t="shared" si="23"/>
        <v>18451876.514960822</v>
      </c>
    </row>
    <row r="222" spans="2:7">
      <c r="B222" s="16">
        <f t="shared" si="20"/>
        <v>214</v>
      </c>
      <c r="C222" s="17">
        <f t="shared" si="21"/>
        <v>18451876.514960822</v>
      </c>
      <c r="D222" s="17">
        <f t="shared" si="22"/>
        <v>16460.934893846075</v>
      </c>
      <c r="E222" s="17">
        <f t="shared" si="18"/>
        <v>167604.54501089413</v>
      </c>
      <c r="F222" s="17">
        <f t="shared" si="19"/>
        <v>184065.4799047402</v>
      </c>
      <c r="G222" s="17">
        <f t="shared" si="23"/>
        <v>18435415.580066975</v>
      </c>
    </row>
    <row r="223" spans="2:7">
      <c r="B223" s="16">
        <f t="shared" si="20"/>
        <v>215</v>
      </c>
      <c r="C223" s="17">
        <f t="shared" si="21"/>
        <v>18435415.580066975</v>
      </c>
      <c r="D223" s="17">
        <f t="shared" si="22"/>
        <v>16610.455052465171</v>
      </c>
      <c r="E223" s="17">
        <f t="shared" si="18"/>
        <v>167455.02485227503</v>
      </c>
      <c r="F223" s="17">
        <f t="shared" si="19"/>
        <v>184065.4799047402</v>
      </c>
      <c r="G223" s="17">
        <f t="shared" si="23"/>
        <v>18418805.12501451</v>
      </c>
    </row>
    <row r="224" spans="2:7">
      <c r="B224" s="16">
        <f t="shared" si="20"/>
        <v>216</v>
      </c>
      <c r="C224" s="17">
        <f t="shared" si="21"/>
        <v>18418805.12501451</v>
      </c>
      <c r="D224" s="17">
        <f t="shared" si="22"/>
        <v>16761.333352525078</v>
      </c>
      <c r="E224" s="17">
        <f t="shared" si="18"/>
        <v>167304.14655221513</v>
      </c>
      <c r="F224" s="17">
        <f t="shared" si="19"/>
        <v>184065.4799047402</v>
      </c>
      <c r="G224" s="17">
        <f t="shared" si="23"/>
        <v>18402043.791661985</v>
      </c>
    </row>
    <row r="225" spans="2:7">
      <c r="B225" s="16">
        <f t="shared" si="20"/>
        <v>217</v>
      </c>
      <c r="C225" s="17">
        <f t="shared" si="21"/>
        <v>18402043.791661985</v>
      </c>
      <c r="D225" s="17">
        <f t="shared" si="22"/>
        <v>16913.582130477182</v>
      </c>
      <c r="E225" s="17">
        <f t="shared" si="18"/>
        <v>167151.89777426302</v>
      </c>
      <c r="F225" s="17">
        <f t="shared" si="19"/>
        <v>184065.4799047402</v>
      </c>
      <c r="G225" s="17">
        <f t="shared" si="23"/>
        <v>18385130.209531508</v>
      </c>
    </row>
    <row r="226" spans="2:7">
      <c r="B226" s="16">
        <f t="shared" si="20"/>
        <v>218</v>
      </c>
      <c r="C226" s="17">
        <f t="shared" si="21"/>
        <v>18385130.209531508</v>
      </c>
      <c r="D226" s="17">
        <f t="shared" si="22"/>
        <v>17067.213834828988</v>
      </c>
      <c r="E226" s="17">
        <f t="shared" si="18"/>
        <v>166998.26606991122</v>
      </c>
      <c r="F226" s="17">
        <f t="shared" si="19"/>
        <v>184065.4799047402</v>
      </c>
      <c r="G226" s="17">
        <f t="shared" si="23"/>
        <v>18368062.995696679</v>
      </c>
    </row>
    <row r="227" spans="2:7">
      <c r="B227" s="16">
        <f t="shared" si="20"/>
        <v>219</v>
      </c>
      <c r="C227" s="17">
        <f t="shared" si="21"/>
        <v>18368062.995696679</v>
      </c>
      <c r="D227" s="17">
        <f t="shared" si="22"/>
        <v>17222.241027162032</v>
      </c>
      <c r="E227" s="17">
        <f t="shared" si="18"/>
        <v>166843.23887757817</v>
      </c>
      <c r="F227" s="17">
        <f t="shared" si="19"/>
        <v>184065.4799047402</v>
      </c>
      <c r="G227" s="17">
        <f t="shared" si="23"/>
        <v>18350840.754669517</v>
      </c>
    </row>
    <row r="228" spans="2:7">
      <c r="B228" s="16">
        <f t="shared" si="20"/>
        <v>220</v>
      </c>
      <c r="C228" s="17">
        <f t="shared" si="21"/>
        <v>18350840.754669517</v>
      </c>
      <c r="D228" s="17">
        <f t="shared" si="22"/>
        <v>17378.676383158774</v>
      </c>
      <c r="E228" s="17">
        <f t="shared" si="18"/>
        <v>166686.80352158143</v>
      </c>
      <c r="F228" s="17">
        <f t="shared" si="19"/>
        <v>184065.4799047402</v>
      </c>
      <c r="G228" s="17">
        <f t="shared" si="23"/>
        <v>18333462.078286357</v>
      </c>
    </row>
    <row r="229" spans="2:7">
      <c r="B229" s="16">
        <f t="shared" si="20"/>
        <v>221</v>
      </c>
      <c r="C229" s="17">
        <f t="shared" si="21"/>
        <v>18333462.078286357</v>
      </c>
      <c r="D229" s="17">
        <f t="shared" si="22"/>
        <v>17536.532693639136</v>
      </c>
      <c r="E229" s="17">
        <f t="shared" si="18"/>
        <v>166528.94721110107</v>
      </c>
      <c r="F229" s="17">
        <f t="shared" si="19"/>
        <v>184065.4799047402</v>
      </c>
      <c r="G229" s="17">
        <f t="shared" si="23"/>
        <v>18315925.545592718</v>
      </c>
    </row>
    <row r="230" spans="2:7">
      <c r="B230" s="16">
        <f t="shared" si="20"/>
        <v>222</v>
      </c>
      <c r="C230" s="17">
        <f t="shared" si="21"/>
        <v>18315925.545592718</v>
      </c>
      <c r="D230" s="17">
        <f t="shared" si="22"/>
        <v>17695.822865606344</v>
      </c>
      <c r="E230" s="17">
        <f t="shared" si="18"/>
        <v>166369.65703913386</v>
      </c>
      <c r="F230" s="17">
        <f t="shared" si="19"/>
        <v>184065.4799047402</v>
      </c>
      <c r="G230" s="17">
        <f t="shared" si="23"/>
        <v>18298229.722727112</v>
      </c>
    </row>
    <row r="231" spans="2:7">
      <c r="B231" s="16">
        <f t="shared" si="20"/>
        <v>223</v>
      </c>
      <c r="C231" s="17">
        <f t="shared" si="21"/>
        <v>18298229.722727112</v>
      </c>
      <c r="D231" s="17">
        <f t="shared" si="22"/>
        <v>17856.559923302266</v>
      </c>
      <c r="E231" s="17">
        <f t="shared" si="18"/>
        <v>166208.91998143794</v>
      </c>
      <c r="F231" s="17">
        <f t="shared" si="19"/>
        <v>184065.4799047402</v>
      </c>
      <c r="G231" s="17">
        <f t="shared" si="23"/>
        <v>18280373.16280381</v>
      </c>
    </row>
    <row r="232" spans="2:7">
      <c r="B232" s="16">
        <f t="shared" si="20"/>
        <v>224</v>
      </c>
      <c r="C232" s="17">
        <f t="shared" si="21"/>
        <v>18280373.16280381</v>
      </c>
      <c r="D232" s="17">
        <f t="shared" si="22"/>
        <v>18018.75700927226</v>
      </c>
      <c r="E232" s="17">
        <f t="shared" si="18"/>
        <v>166046.72289546794</v>
      </c>
      <c r="F232" s="17">
        <f t="shared" si="19"/>
        <v>184065.4799047402</v>
      </c>
      <c r="G232" s="17">
        <f t="shared" si="23"/>
        <v>18262354.405794539</v>
      </c>
    </row>
    <row r="233" spans="2:7">
      <c r="B233" s="16">
        <f t="shared" si="20"/>
        <v>225</v>
      </c>
      <c r="C233" s="17">
        <f t="shared" si="21"/>
        <v>18262354.405794539</v>
      </c>
      <c r="D233" s="17">
        <f t="shared" si="22"/>
        <v>18182.427385439805</v>
      </c>
      <c r="E233" s="17">
        <f t="shared" si="18"/>
        <v>165883.0525193004</v>
      </c>
      <c r="F233" s="17">
        <f t="shared" si="19"/>
        <v>184065.4799047402</v>
      </c>
      <c r="G233" s="17">
        <f t="shared" si="23"/>
        <v>18244171.9784091</v>
      </c>
    </row>
    <row r="234" spans="2:7">
      <c r="B234" s="16">
        <f t="shared" si="20"/>
        <v>226</v>
      </c>
      <c r="C234" s="17">
        <f t="shared" si="21"/>
        <v>18244171.9784091</v>
      </c>
      <c r="D234" s="17">
        <f t="shared" si="22"/>
        <v>18347.584434190881</v>
      </c>
      <c r="E234" s="17">
        <f t="shared" si="18"/>
        <v>165717.89547054932</v>
      </c>
      <c r="F234" s="17">
        <f t="shared" si="19"/>
        <v>184065.4799047402</v>
      </c>
      <c r="G234" s="17">
        <f t="shared" si="23"/>
        <v>18225824.393974908</v>
      </c>
    </row>
    <row r="235" spans="2:7">
      <c r="B235" s="16">
        <f t="shared" si="20"/>
        <v>227</v>
      </c>
      <c r="C235" s="17">
        <f t="shared" si="21"/>
        <v>18225824.393974908</v>
      </c>
      <c r="D235" s="17">
        <f t="shared" si="22"/>
        <v>18514.241659468127</v>
      </c>
      <c r="E235" s="17">
        <f t="shared" si="18"/>
        <v>165551.23824527208</v>
      </c>
      <c r="F235" s="17">
        <f t="shared" si="19"/>
        <v>184065.4799047402</v>
      </c>
      <c r="G235" s="17">
        <f t="shared" si="23"/>
        <v>18207310.152315438</v>
      </c>
    </row>
    <row r="236" spans="2:7">
      <c r="B236" s="16">
        <f t="shared" si="20"/>
        <v>228</v>
      </c>
      <c r="C236" s="17">
        <f t="shared" si="21"/>
        <v>18207310.152315438</v>
      </c>
      <c r="D236" s="17">
        <f t="shared" si="22"/>
        <v>18682.412687874981</v>
      </c>
      <c r="E236" s="17">
        <f t="shared" si="18"/>
        <v>165383.06721686522</v>
      </c>
      <c r="F236" s="17">
        <f t="shared" si="19"/>
        <v>184065.4799047402</v>
      </c>
      <c r="G236" s="17">
        <f t="shared" si="23"/>
        <v>18188627.739627562</v>
      </c>
    </row>
    <row r="237" spans="2:7">
      <c r="B237" s="16">
        <f t="shared" si="20"/>
        <v>229</v>
      </c>
      <c r="C237" s="17">
        <f t="shared" si="21"/>
        <v>18188627.739627562</v>
      </c>
      <c r="D237" s="17">
        <f t="shared" si="22"/>
        <v>18852.111269789864</v>
      </c>
      <c r="E237" s="17">
        <f t="shared" si="18"/>
        <v>165213.36863495034</v>
      </c>
      <c r="F237" s="17">
        <f t="shared" si="19"/>
        <v>184065.4799047402</v>
      </c>
      <c r="G237" s="17">
        <f t="shared" si="23"/>
        <v>18169775.628357772</v>
      </c>
    </row>
    <row r="238" spans="2:7">
      <c r="B238" s="16">
        <f t="shared" si="20"/>
        <v>230</v>
      </c>
      <c r="C238" s="17">
        <f t="shared" si="21"/>
        <v>18169775.628357772</v>
      </c>
      <c r="D238" s="17">
        <f t="shared" si="22"/>
        <v>19023.35128049046</v>
      </c>
      <c r="E238" s="17">
        <f t="shared" si="18"/>
        <v>165042.12862424974</v>
      </c>
      <c r="F238" s="17">
        <f t="shared" si="19"/>
        <v>184065.4799047402</v>
      </c>
      <c r="G238" s="17">
        <f t="shared" si="23"/>
        <v>18150752.27707728</v>
      </c>
    </row>
    <row r="239" spans="2:7">
      <c r="B239" s="16">
        <f t="shared" si="20"/>
        <v>231</v>
      </c>
      <c r="C239" s="17">
        <f t="shared" si="21"/>
        <v>18150752.27707728</v>
      </c>
      <c r="D239" s="17">
        <f t="shared" si="22"/>
        <v>19196.146721288242</v>
      </c>
      <c r="E239" s="17">
        <f t="shared" si="18"/>
        <v>164869.33318345196</v>
      </c>
      <c r="F239" s="17">
        <f t="shared" si="19"/>
        <v>184065.4799047402</v>
      </c>
      <c r="G239" s="17">
        <f t="shared" si="23"/>
        <v>18131556.130355991</v>
      </c>
    </row>
    <row r="240" spans="2:7">
      <c r="B240" s="16">
        <f t="shared" si="20"/>
        <v>232</v>
      </c>
      <c r="C240" s="17">
        <f t="shared" si="21"/>
        <v>18131556.130355991</v>
      </c>
      <c r="D240" s="17">
        <f t="shared" si="22"/>
        <v>19370.511720673298</v>
      </c>
      <c r="E240" s="17">
        <f t="shared" si="18"/>
        <v>164694.96818406691</v>
      </c>
      <c r="F240" s="17">
        <f t="shared" si="19"/>
        <v>184065.4799047402</v>
      </c>
      <c r="G240" s="17">
        <f t="shared" si="23"/>
        <v>18112185.618635319</v>
      </c>
    </row>
    <row r="241" spans="2:7">
      <c r="B241" s="16">
        <f t="shared" si="20"/>
        <v>233</v>
      </c>
      <c r="C241" s="17">
        <f t="shared" si="21"/>
        <v>18112185.618635319</v>
      </c>
      <c r="D241" s="17">
        <f t="shared" si="22"/>
        <v>19546.460535469407</v>
      </c>
      <c r="E241" s="17">
        <f t="shared" si="18"/>
        <v>164519.0193692708</v>
      </c>
      <c r="F241" s="17">
        <f t="shared" si="19"/>
        <v>184065.4799047402</v>
      </c>
      <c r="G241" s="17">
        <f t="shared" si="23"/>
        <v>18092639.158099849</v>
      </c>
    </row>
    <row r="242" spans="2:7">
      <c r="B242" s="16">
        <f t="shared" si="20"/>
        <v>234</v>
      </c>
      <c r="C242" s="17">
        <f t="shared" si="21"/>
        <v>18092639.158099849</v>
      </c>
      <c r="D242" s="17">
        <f t="shared" si="22"/>
        <v>19724.007551999908</v>
      </c>
      <c r="E242" s="17">
        <f t="shared" si="18"/>
        <v>164341.4723527403</v>
      </c>
      <c r="F242" s="17">
        <f t="shared" si="19"/>
        <v>184065.4799047402</v>
      </c>
      <c r="G242" s="17">
        <f t="shared" si="23"/>
        <v>18072915.150547847</v>
      </c>
    </row>
    <row r="243" spans="2:7">
      <c r="B243" s="16">
        <f t="shared" si="20"/>
        <v>235</v>
      </c>
      <c r="C243" s="17">
        <f t="shared" si="21"/>
        <v>18072915.150547847</v>
      </c>
      <c r="D243" s="17">
        <f t="shared" si="22"/>
        <v>19903.167287263932</v>
      </c>
      <c r="E243" s="17">
        <f t="shared" si="18"/>
        <v>164162.31261747627</v>
      </c>
      <c r="F243" s="17">
        <f t="shared" si="19"/>
        <v>184065.4799047402</v>
      </c>
      <c r="G243" s="17">
        <f t="shared" si="23"/>
        <v>18053011.983260583</v>
      </c>
    </row>
    <row r="244" spans="2:7">
      <c r="B244" s="16">
        <f t="shared" si="20"/>
        <v>236</v>
      </c>
      <c r="C244" s="17">
        <f t="shared" si="21"/>
        <v>18053011.983260583</v>
      </c>
      <c r="D244" s="17">
        <f t="shared" si="22"/>
        <v>20083.954390123254</v>
      </c>
      <c r="E244" s="17">
        <f t="shared" si="18"/>
        <v>163981.52551461695</v>
      </c>
      <c r="F244" s="17">
        <f t="shared" si="19"/>
        <v>184065.4799047402</v>
      </c>
      <c r="G244" s="17">
        <f t="shared" si="23"/>
        <v>18032928.02887046</v>
      </c>
    </row>
    <row r="245" spans="2:7">
      <c r="B245" s="16">
        <f t="shared" si="20"/>
        <v>237</v>
      </c>
      <c r="C245" s="17">
        <f t="shared" si="21"/>
        <v>18032928.02887046</v>
      </c>
      <c r="D245" s="17">
        <f t="shared" si="22"/>
        <v>20266.383642500208</v>
      </c>
      <c r="E245" s="17">
        <f t="shared" si="18"/>
        <v>163799.09626224</v>
      </c>
      <c r="F245" s="17">
        <f t="shared" si="19"/>
        <v>184065.4799047402</v>
      </c>
      <c r="G245" s="17">
        <f t="shared" si="23"/>
        <v>18012661.645227961</v>
      </c>
    </row>
    <row r="246" spans="2:7">
      <c r="B246" s="16">
        <f t="shared" si="20"/>
        <v>238</v>
      </c>
      <c r="C246" s="17">
        <f t="shared" si="21"/>
        <v>18012661.645227961</v>
      </c>
      <c r="D246" s="17">
        <f t="shared" si="22"/>
        <v>20450.469960586226</v>
      </c>
      <c r="E246" s="17">
        <f t="shared" si="18"/>
        <v>163615.00994415398</v>
      </c>
      <c r="F246" s="17">
        <f t="shared" si="19"/>
        <v>184065.4799047402</v>
      </c>
      <c r="G246" s="17">
        <f t="shared" si="23"/>
        <v>17992211.175267376</v>
      </c>
    </row>
    <row r="247" spans="2:7">
      <c r="B247" s="16">
        <f t="shared" si="20"/>
        <v>239</v>
      </c>
      <c r="C247" s="17">
        <f t="shared" si="21"/>
        <v>17992211.175267376</v>
      </c>
      <c r="D247" s="17">
        <f t="shared" si="22"/>
        <v>20636.228396061546</v>
      </c>
      <c r="E247" s="17">
        <f t="shared" si="18"/>
        <v>163429.25150867866</v>
      </c>
      <c r="F247" s="17">
        <f t="shared" si="19"/>
        <v>184065.4799047402</v>
      </c>
      <c r="G247" s="17">
        <f t="shared" si="23"/>
        <v>17971574.946871314</v>
      </c>
    </row>
    <row r="248" spans="2:7">
      <c r="B248" s="16">
        <f t="shared" si="20"/>
        <v>240</v>
      </c>
      <c r="C248" s="17">
        <f t="shared" si="21"/>
        <v>17971574.946871314</v>
      </c>
      <c r="D248" s="17">
        <f t="shared" si="22"/>
        <v>20823.674137325783</v>
      </c>
      <c r="E248" s="17">
        <f t="shared" si="18"/>
        <v>163241.80576741442</v>
      </c>
      <c r="F248" s="17">
        <f t="shared" si="19"/>
        <v>184065.4799047402</v>
      </c>
      <c r="G248" s="17">
        <f t="shared" si="23"/>
        <v>17950751.27273399</v>
      </c>
    </row>
    <row r="249" spans="2:7">
      <c r="B249" s="16">
        <f t="shared" si="20"/>
        <v>241</v>
      </c>
      <c r="C249" s="17">
        <f t="shared" si="21"/>
        <v>17950751.27273399</v>
      </c>
      <c r="D249" s="17">
        <f t="shared" si="22"/>
        <v>21012.822510739788</v>
      </c>
      <c r="E249" s="17">
        <f t="shared" si="18"/>
        <v>163052.65739400042</v>
      </c>
      <c r="F249" s="17">
        <f t="shared" si="19"/>
        <v>184065.4799047402</v>
      </c>
      <c r="G249" s="17">
        <f t="shared" si="23"/>
        <v>17929738.450223252</v>
      </c>
    </row>
    <row r="250" spans="2:7">
      <c r="B250" s="16">
        <f t="shared" si="20"/>
        <v>242</v>
      </c>
      <c r="C250" s="17">
        <f t="shared" si="21"/>
        <v>17929738.450223252</v>
      </c>
      <c r="D250" s="17">
        <f t="shared" si="22"/>
        <v>21203.688981878979</v>
      </c>
      <c r="E250" s="17">
        <f t="shared" si="18"/>
        <v>162861.79092286123</v>
      </c>
      <c r="F250" s="17">
        <f t="shared" si="19"/>
        <v>184065.4799047402</v>
      </c>
      <c r="G250" s="17">
        <f t="shared" si="23"/>
        <v>17908534.761241373</v>
      </c>
    </row>
    <row r="251" spans="2:7">
      <c r="B251" s="16">
        <f t="shared" si="20"/>
        <v>243</v>
      </c>
      <c r="C251" s="17">
        <f t="shared" si="21"/>
        <v>17908534.761241373</v>
      </c>
      <c r="D251" s="17">
        <f t="shared" si="22"/>
        <v>21396.289156797749</v>
      </c>
      <c r="E251" s="17">
        <f t="shared" si="18"/>
        <v>162669.19074794246</v>
      </c>
      <c r="F251" s="17">
        <f t="shared" si="19"/>
        <v>184065.4799047402</v>
      </c>
      <c r="G251" s="17">
        <f t="shared" si="23"/>
        <v>17887138.472084574</v>
      </c>
    </row>
    <row r="252" spans="2:7">
      <c r="B252" s="16">
        <f t="shared" si="20"/>
        <v>244</v>
      </c>
      <c r="C252" s="17">
        <f t="shared" si="21"/>
        <v>17887138.472084574</v>
      </c>
      <c r="D252" s="17">
        <f t="shared" si="22"/>
        <v>21590.63878330533</v>
      </c>
      <c r="E252" s="17">
        <f t="shared" si="18"/>
        <v>162474.84112143487</v>
      </c>
      <c r="F252" s="17">
        <f t="shared" si="19"/>
        <v>184065.4799047402</v>
      </c>
      <c r="G252" s="17">
        <f t="shared" si="23"/>
        <v>17865547.833301269</v>
      </c>
    </row>
    <row r="253" spans="2:7">
      <c r="B253" s="16">
        <f t="shared" si="20"/>
        <v>245</v>
      </c>
      <c r="C253" s="17">
        <f t="shared" si="21"/>
        <v>17865547.833301269</v>
      </c>
      <c r="D253" s="17">
        <f t="shared" si="22"/>
        <v>21786.753752253688</v>
      </c>
      <c r="E253" s="17">
        <f t="shared" si="18"/>
        <v>162278.72615248652</v>
      </c>
      <c r="F253" s="17">
        <f t="shared" si="19"/>
        <v>184065.4799047402</v>
      </c>
      <c r="G253" s="17">
        <f t="shared" si="23"/>
        <v>17843761.079549015</v>
      </c>
    </row>
    <row r="254" spans="2:7">
      <c r="B254" s="16">
        <f t="shared" si="20"/>
        <v>246</v>
      </c>
      <c r="C254" s="17">
        <f t="shared" si="21"/>
        <v>17843761.079549015</v>
      </c>
      <c r="D254" s="17">
        <f t="shared" si="22"/>
        <v>21984.650098836661</v>
      </c>
      <c r="E254" s="17">
        <f t="shared" si="18"/>
        <v>162080.82980590354</v>
      </c>
      <c r="F254" s="17">
        <f t="shared" si="19"/>
        <v>184065.4799047402</v>
      </c>
      <c r="G254" s="17">
        <f t="shared" si="23"/>
        <v>17821776.429450177</v>
      </c>
    </row>
    <row r="255" spans="2:7">
      <c r="B255" s="16">
        <f t="shared" si="20"/>
        <v>247</v>
      </c>
      <c r="C255" s="17">
        <f t="shared" si="21"/>
        <v>17821776.429450177</v>
      </c>
      <c r="D255" s="17">
        <f t="shared" si="22"/>
        <v>22184.344003901118</v>
      </c>
      <c r="E255" s="17">
        <f t="shared" si="18"/>
        <v>161881.13590083909</v>
      </c>
      <c r="F255" s="17">
        <f t="shared" si="19"/>
        <v>184065.4799047402</v>
      </c>
      <c r="G255" s="17">
        <f t="shared" si="23"/>
        <v>17799592.085446276</v>
      </c>
    </row>
    <row r="256" spans="2:7">
      <c r="B256" s="16">
        <f t="shared" si="20"/>
        <v>248</v>
      </c>
      <c r="C256" s="17">
        <f t="shared" si="21"/>
        <v>17799592.085446276</v>
      </c>
      <c r="D256" s="17">
        <f t="shared" si="22"/>
        <v>22385.851795269875</v>
      </c>
      <c r="E256" s="17">
        <f t="shared" si="18"/>
        <v>161679.62810947033</v>
      </c>
      <c r="F256" s="17">
        <f t="shared" si="19"/>
        <v>184065.4799047402</v>
      </c>
      <c r="G256" s="17">
        <f t="shared" si="23"/>
        <v>17777206.233651005</v>
      </c>
    </row>
    <row r="257" spans="2:7">
      <c r="B257" s="16">
        <f t="shared" si="20"/>
        <v>249</v>
      </c>
      <c r="C257" s="17">
        <f t="shared" si="21"/>
        <v>17777206.233651005</v>
      </c>
      <c r="D257" s="17">
        <f t="shared" si="22"/>
        <v>22589.189949076914</v>
      </c>
      <c r="E257" s="17">
        <f t="shared" si="18"/>
        <v>161476.28995566329</v>
      </c>
      <c r="F257" s="17">
        <f t="shared" si="19"/>
        <v>184065.4799047402</v>
      </c>
      <c r="G257" s="17">
        <f t="shared" si="23"/>
        <v>17754617.043701928</v>
      </c>
    </row>
    <row r="258" spans="2:7">
      <c r="B258" s="16">
        <f t="shared" si="20"/>
        <v>250</v>
      </c>
      <c r="C258" s="17">
        <f t="shared" si="21"/>
        <v>17754617.043701928</v>
      </c>
      <c r="D258" s="17">
        <f t="shared" si="22"/>
        <v>22794.375091114372</v>
      </c>
      <c r="E258" s="17">
        <f t="shared" si="18"/>
        <v>161271.10481362583</v>
      </c>
      <c r="F258" s="17">
        <f t="shared" si="19"/>
        <v>184065.4799047402</v>
      </c>
      <c r="G258" s="17">
        <f t="shared" si="23"/>
        <v>17731822.668610815</v>
      </c>
    </row>
    <row r="259" spans="2:7">
      <c r="B259" s="16">
        <f t="shared" si="20"/>
        <v>251</v>
      </c>
      <c r="C259" s="17">
        <f t="shared" si="21"/>
        <v>17731822.668610815</v>
      </c>
      <c r="D259" s="17">
        <f t="shared" si="22"/>
        <v>23001.423998191953</v>
      </c>
      <c r="E259" s="17">
        <f t="shared" si="18"/>
        <v>161064.05590654825</v>
      </c>
      <c r="F259" s="17">
        <f t="shared" si="19"/>
        <v>184065.4799047402</v>
      </c>
      <c r="G259" s="17">
        <f t="shared" si="23"/>
        <v>17708821.244612623</v>
      </c>
    </row>
    <row r="260" spans="2:7">
      <c r="B260" s="16">
        <f t="shared" si="20"/>
        <v>252</v>
      </c>
      <c r="C260" s="17">
        <f t="shared" si="21"/>
        <v>17708821.244612623</v>
      </c>
      <c r="D260" s="17">
        <f t="shared" si="22"/>
        <v>23210.353599508875</v>
      </c>
      <c r="E260" s="17">
        <f t="shared" si="18"/>
        <v>160855.12630523133</v>
      </c>
      <c r="F260" s="17">
        <f t="shared" si="19"/>
        <v>184065.4799047402</v>
      </c>
      <c r="G260" s="17">
        <f t="shared" si="23"/>
        <v>17685610.891013116</v>
      </c>
    </row>
    <row r="261" spans="2:7">
      <c r="B261" s="16">
        <f t="shared" si="20"/>
        <v>253</v>
      </c>
      <c r="C261" s="17">
        <f t="shared" si="21"/>
        <v>17685610.891013116</v>
      </c>
      <c r="D261" s="17">
        <f t="shared" si="22"/>
        <v>23421.180978037737</v>
      </c>
      <c r="E261" s="17">
        <f t="shared" si="18"/>
        <v>160644.29892670247</v>
      </c>
      <c r="F261" s="17">
        <f t="shared" si="19"/>
        <v>184065.4799047402</v>
      </c>
      <c r="G261" s="17">
        <f t="shared" si="23"/>
        <v>17662189.710035078</v>
      </c>
    </row>
    <row r="262" spans="2:7">
      <c r="B262" s="16">
        <f t="shared" si="20"/>
        <v>254</v>
      </c>
      <c r="C262" s="17">
        <f t="shared" si="21"/>
        <v>17662189.710035078</v>
      </c>
      <c r="D262" s="17">
        <f t="shared" si="22"/>
        <v>23633.923371921584</v>
      </c>
      <c r="E262" s="17">
        <f t="shared" si="18"/>
        <v>160431.55653281862</v>
      </c>
      <c r="F262" s="17">
        <f t="shared" si="19"/>
        <v>184065.4799047402</v>
      </c>
      <c r="G262" s="17">
        <f t="shared" si="23"/>
        <v>17638555.786663156</v>
      </c>
    </row>
    <row r="263" spans="2:7">
      <c r="B263" s="16">
        <f t="shared" si="20"/>
        <v>255</v>
      </c>
      <c r="C263" s="17">
        <f t="shared" si="21"/>
        <v>17638555.786663156</v>
      </c>
      <c r="D263" s="17">
        <f t="shared" si="22"/>
        <v>23848.598175883206</v>
      </c>
      <c r="E263" s="17">
        <f t="shared" si="18"/>
        <v>160216.881728857</v>
      </c>
      <c r="F263" s="17">
        <f t="shared" si="19"/>
        <v>184065.4799047402</v>
      </c>
      <c r="G263" s="17">
        <f t="shared" si="23"/>
        <v>17614707.188487273</v>
      </c>
    </row>
    <row r="264" spans="2:7">
      <c r="B264" s="16">
        <f t="shared" si="20"/>
        <v>256</v>
      </c>
      <c r="C264" s="17">
        <f t="shared" si="21"/>
        <v>17614707.188487273</v>
      </c>
      <c r="D264" s="17">
        <f t="shared" si="22"/>
        <v>24065.222942647466</v>
      </c>
      <c r="E264" s="17">
        <f t="shared" si="18"/>
        <v>160000.25696209274</v>
      </c>
      <c r="F264" s="17">
        <f t="shared" si="19"/>
        <v>184065.4799047402</v>
      </c>
      <c r="G264" s="17">
        <f t="shared" si="23"/>
        <v>17590641.965544626</v>
      </c>
    </row>
    <row r="265" spans="2:7">
      <c r="B265" s="16">
        <f t="shared" si="20"/>
        <v>257</v>
      </c>
      <c r="C265" s="17">
        <f t="shared" si="21"/>
        <v>17590641.965544626</v>
      </c>
      <c r="D265" s="17">
        <f t="shared" si="22"/>
        <v>24283.815384376503</v>
      </c>
      <c r="E265" s="17">
        <f t="shared" ref="E265:E328" si="24">IF(B265="","",C265*Vextir/12)</f>
        <v>159781.6645203637</v>
      </c>
      <c r="F265" s="17">
        <f t="shared" ref="F265:F328" si="25">IF(B265="","",Greiðsla)</f>
        <v>184065.4799047402</v>
      </c>
      <c r="G265" s="17">
        <f t="shared" si="23"/>
        <v>17566358.150160249</v>
      </c>
    </row>
    <row r="266" spans="2:7">
      <c r="B266" s="16">
        <f t="shared" ref="B266:B329" si="26">IF(OR(B265="",B265=Fj.afborgana),"",B265+1)</f>
        <v>258</v>
      </c>
      <c r="C266" s="17">
        <f t="shared" si="21"/>
        <v>17566358.150160249</v>
      </c>
      <c r="D266" s="17">
        <f t="shared" si="22"/>
        <v>24504.393374117935</v>
      </c>
      <c r="E266" s="17">
        <f t="shared" si="24"/>
        <v>159561.08653062227</v>
      </c>
      <c r="F266" s="17">
        <f t="shared" si="25"/>
        <v>184065.4799047402</v>
      </c>
      <c r="G266" s="17">
        <f t="shared" si="23"/>
        <v>17541853.75678613</v>
      </c>
    </row>
    <row r="267" spans="2:7">
      <c r="B267" s="16">
        <f t="shared" si="26"/>
        <v>259</v>
      </c>
      <c r="C267" s="17">
        <f t="shared" si="21"/>
        <v>17541853.75678613</v>
      </c>
      <c r="D267" s="17">
        <f t="shared" si="22"/>
        <v>24726.974947266193</v>
      </c>
      <c r="E267" s="17">
        <f t="shared" si="24"/>
        <v>159338.50495747401</v>
      </c>
      <c r="F267" s="17">
        <f t="shared" si="25"/>
        <v>184065.4799047402</v>
      </c>
      <c r="G267" s="17">
        <f t="shared" si="23"/>
        <v>17517126.781838864</v>
      </c>
    </row>
    <row r="268" spans="2:7">
      <c r="B268" s="16">
        <f t="shared" si="26"/>
        <v>260</v>
      </c>
      <c r="C268" s="17">
        <f t="shared" si="21"/>
        <v>17517126.781838864</v>
      </c>
      <c r="D268" s="17">
        <f t="shared" si="22"/>
        <v>24951.578303037182</v>
      </c>
      <c r="E268" s="17">
        <f t="shared" si="24"/>
        <v>159113.90160170302</v>
      </c>
      <c r="F268" s="17">
        <f t="shared" si="25"/>
        <v>184065.4799047402</v>
      </c>
      <c r="G268" s="17">
        <f t="shared" si="23"/>
        <v>17492175.203535829</v>
      </c>
    </row>
    <row r="269" spans="2:7">
      <c r="B269" s="16">
        <f t="shared" si="26"/>
        <v>261</v>
      </c>
      <c r="C269" s="17">
        <f t="shared" ref="C269:C332" si="27">IF(B269="","",G268)</f>
        <v>17492175.203535829</v>
      </c>
      <c r="D269" s="17">
        <f t="shared" ref="D269:D332" si="28">IF(B269="","",F269-E269)</f>
        <v>25178.221805956418</v>
      </c>
      <c r="E269" s="17">
        <f t="shared" si="24"/>
        <v>158887.25809878379</v>
      </c>
      <c r="F269" s="17">
        <f t="shared" si="25"/>
        <v>184065.4799047402</v>
      </c>
      <c r="G269" s="17">
        <f t="shared" ref="G269:G332" si="29">IF(B269="","",C269-D269)</f>
        <v>17466996.981729873</v>
      </c>
    </row>
    <row r="270" spans="2:7">
      <c r="B270" s="16">
        <f t="shared" si="26"/>
        <v>262</v>
      </c>
      <c r="C270" s="17">
        <f t="shared" si="27"/>
        <v>17466996.981729873</v>
      </c>
      <c r="D270" s="17">
        <f t="shared" si="28"/>
        <v>25406.923987360526</v>
      </c>
      <c r="E270" s="17">
        <f t="shared" si="24"/>
        <v>158658.55591737968</v>
      </c>
      <c r="F270" s="17">
        <f t="shared" si="25"/>
        <v>184065.4799047402</v>
      </c>
      <c r="G270" s="17">
        <f t="shared" si="29"/>
        <v>17441590.057742514</v>
      </c>
    </row>
    <row r="271" spans="2:7">
      <c r="B271" s="16">
        <f t="shared" si="26"/>
        <v>263</v>
      </c>
      <c r="C271" s="17">
        <f t="shared" si="27"/>
        <v>17441590.057742514</v>
      </c>
      <c r="D271" s="17">
        <f t="shared" si="28"/>
        <v>25637.70354691238</v>
      </c>
      <c r="E271" s="17">
        <f t="shared" si="24"/>
        <v>158427.77635782782</v>
      </c>
      <c r="F271" s="17">
        <f t="shared" si="25"/>
        <v>184065.4799047402</v>
      </c>
      <c r="G271" s="17">
        <f t="shared" si="29"/>
        <v>17415952.354195602</v>
      </c>
    </row>
    <row r="272" spans="2:7">
      <c r="B272" s="16">
        <f t="shared" si="26"/>
        <v>264</v>
      </c>
      <c r="C272" s="17">
        <f t="shared" si="27"/>
        <v>17415952.354195602</v>
      </c>
      <c r="D272" s="17">
        <f t="shared" si="28"/>
        <v>25870.579354130139</v>
      </c>
      <c r="E272" s="17">
        <f t="shared" si="24"/>
        <v>158194.90055061007</v>
      </c>
      <c r="F272" s="17">
        <f t="shared" si="25"/>
        <v>184065.4799047402</v>
      </c>
      <c r="G272" s="17">
        <f t="shared" si="29"/>
        <v>17390081.774841473</v>
      </c>
    </row>
    <row r="273" spans="2:7">
      <c r="B273" s="16">
        <f t="shared" si="26"/>
        <v>265</v>
      </c>
      <c r="C273" s="17">
        <f t="shared" si="27"/>
        <v>17390081.774841473</v>
      </c>
      <c r="D273" s="17">
        <f t="shared" si="28"/>
        <v>26105.57044993015</v>
      </c>
      <c r="E273" s="17">
        <f t="shared" si="24"/>
        <v>157959.90945481005</v>
      </c>
      <c r="F273" s="17">
        <f t="shared" si="25"/>
        <v>184065.4799047402</v>
      </c>
      <c r="G273" s="17">
        <f t="shared" si="29"/>
        <v>17363976.204391543</v>
      </c>
    </row>
    <row r="274" spans="2:7">
      <c r="B274" s="16">
        <f t="shared" si="26"/>
        <v>266</v>
      </c>
      <c r="C274" s="17">
        <f t="shared" si="27"/>
        <v>17363976.204391543</v>
      </c>
      <c r="D274" s="17">
        <f t="shared" si="28"/>
        <v>26342.696048183687</v>
      </c>
      <c r="E274" s="17">
        <f t="shared" si="24"/>
        <v>157722.78385655652</v>
      </c>
      <c r="F274" s="17">
        <f t="shared" si="25"/>
        <v>184065.4799047402</v>
      </c>
      <c r="G274" s="17">
        <f t="shared" si="29"/>
        <v>17337633.508343358</v>
      </c>
    </row>
    <row r="275" spans="2:7">
      <c r="B275" s="16">
        <f t="shared" si="26"/>
        <v>267</v>
      </c>
      <c r="C275" s="17">
        <f t="shared" si="27"/>
        <v>17337633.508343358</v>
      </c>
      <c r="D275" s="17">
        <f t="shared" si="28"/>
        <v>26581.975537288032</v>
      </c>
      <c r="E275" s="17">
        <f t="shared" si="24"/>
        <v>157483.50436745217</v>
      </c>
      <c r="F275" s="17">
        <f t="shared" si="25"/>
        <v>184065.4799047402</v>
      </c>
      <c r="G275" s="17">
        <f t="shared" si="29"/>
        <v>17311051.532806069</v>
      </c>
    </row>
    <row r="276" spans="2:7">
      <c r="B276" s="16">
        <f t="shared" si="26"/>
        <v>268</v>
      </c>
      <c r="C276" s="17">
        <f t="shared" si="27"/>
        <v>17311051.532806069</v>
      </c>
      <c r="D276" s="17">
        <f t="shared" si="28"/>
        <v>26823.428481751762</v>
      </c>
      <c r="E276" s="17">
        <f t="shared" si="24"/>
        <v>157242.05142298844</v>
      </c>
      <c r="F276" s="17">
        <f t="shared" si="25"/>
        <v>184065.4799047402</v>
      </c>
      <c r="G276" s="17">
        <f t="shared" si="29"/>
        <v>17284228.104324318</v>
      </c>
    </row>
    <row r="277" spans="2:7">
      <c r="B277" s="16">
        <f t="shared" si="26"/>
        <v>269</v>
      </c>
      <c r="C277" s="17">
        <f t="shared" si="27"/>
        <v>17284228.104324318</v>
      </c>
      <c r="D277" s="17">
        <f t="shared" si="28"/>
        <v>27067.074623794295</v>
      </c>
      <c r="E277" s="17">
        <f t="shared" si="24"/>
        <v>156998.40528094591</v>
      </c>
      <c r="F277" s="17">
        <f t="shared" si="25"/>
        <v>184065.4799047402</v>
      </c>
      <c r="G277" s="17">
        <f t="shared" si="29"/>
        <v>17257161.029700525</v>
      </c>
    </row>
    <row r="278" spans="2:7">
      <c r="B278" s="16">
        <f t="shared" si="26"/>
        <v>270</v>
      </c>
      <c r="C278" s="17">
        <f t="shared" si="27"/>
        <v>17257161.029700525</v>
      </c>
      <c r="D278" s="17">
        <f t="shared" si="28"/>
        <v>27312.933884960425</v>
      </c>
      <c r="E278" s="17">
        <f t="shared" si="24"/>
        <v>156752.54601977978</v>
      </c>
      <c r="F278" s="17">
        <f t="shared" si="25"/>
        <v>184065.4799047402</v>
      </c>
      <c r="G278" s="17">
        <f t="shared" si="29"/>
        <v>17229848.095815565</v>
      </c>
    </row>
    <row r="279" spans="2:7">
      <c r="B279" s="16">
        <f t="shared" si="26"/>
        <v>271</v>
      </c>
      <c r="C279" s="17">
        <f t="shared" si="27"/>
        <v>17229848.095815565</v>
      </c>
      <c r="D279" s="17">
        <f t="shared" si="28"/>
        <v>27561.026367748826</v>
      </c>
      <c r="E279" s="17">
        <f t="shared" si="24"/>
        <v>156504.45353699138</v>
      </c>
      <c r="F279" s="17">
        <f t="shared" si="25"/>
        <v>184065.4799047402</v>
      </c>
      <c r="G279" s="17">
        <f t="shared" si="29"/>
        <v>17202287.069447815</v>
      </c>
    </row>
    <row r="280" spans="2:7">
      <c r="B280" s="16">
        <f t="shared" si="26"/>
        <v>272</v>
      </c>
      <c r="C280" s="17">
        <f t="shared" si="27"/>
        <v>17202287.069447815</v>
      </c>
      <c r="D280" s="17">
        <f t="shared" si="28"/>
        <v>27811.372357255896</v>
      </c>
      <c r="E280" s="17">
        <f t="shared" si="24"/>
        <v>156254.10754748431</v>
      </c>
      <c r="F280" s="17">
        <f t="shared" si="25"/>
        <v>184065.4799047402</v>
      </c>
      <c r="G280" s="17">
        <f t="shared" si="29"/>
        <v>17174475.697090559</v>
      </c>
    </row>
    <row r="281" spans="2:7">
      <c r="B281" s="16">
        <f t="shared" si="26"/>
        <v>273</v>
      </c>
      <c r="C281" s="17">
        <f t="shared" si="27"/>
        <v>17174475.697090559</v>
      </c>
      <c r="D281" s="17">
        <f t="shared" si="28"/>
        <v>28063.992322834296</v>
      </c>
      <c r="E281" s="17">
        <f t="shared" si="24"/>
        <v>156001.48758190591</v>
      </c>
      <c r="F281" s="17">
        <f t="shared" si="25"/>
        <v>184065.4799047402</v>
      </c>
      <c r="G281" s="17">
        <f t="shared" si="29"/>
        <v>17146411.704767723</v>
      </c>
    </row>
    <row r="282" spans="2:7">
      <c r="B282" s="16">
        <f t="shared" si="26"/>
        <v>274</v>
      </c>
      <c r="C282" s="17">
        <f t="shared" si="27"/>
        <v>17146411.704767723</v>
      </c>
      <c r="D282" s="17">
        <f t="shared" si="28"/>
        <v>28318.906919766741</v>
      </c>
      <c r="E282" s="17">
        <f t="shared" si="24"/>
        <v>155746.57298497346</v>
      </c>
      <c r="F282" s="17">
        <f t="shared" si="25"/>
        <v>184065.4799047402</v>
      </c>
      <c r="G282" s="17">
        <f t="shared" si="29"/>
        <v>17118092.797847956</v>
      </c>
    </row>
    <row r="283" spans="2:7">
      <c r="B283" s="16">
        <f t="shared" si="26"/>
        <v>275</v>
      </c>
      <c r="C283" s="17">
        <f t="shared" si="27"/>
        <v>17118092.797847956</v>
      </c>
      <c r="D283" s="17">
        <f t="shared" si="28"/>
        <v>28576.136990954605</v>
      </c>
      <c r="E283" s="17">
        <f t="shared" si="24"/>
        <v>155489.3429137856</v>
      </c>
      <c r="F283" s="17">
        <f t="shared" si="25"/>
        <v>184065.4799047402</v>
      </c>
      <c r="G283" s="17">
        <f t="shared" si="29"/>
        <v>17089516.660857003</v>
      </c>
    </row>
    <row r="284" spans="2:7">
      <c r="B284" s="16">
        <f t="shared" si="26"/>
        <v>276</v>
      </c>
      <c r="C284" s="17">
        <f t="shared" si="27"/>
        <v>17089516.660857003</v>
      </c>
      <c r="D284" s="17">
        <f t="shared" si="28"/>
        <v>28835.703568622412</v>
      </c>
      <c r="E284" s="17">
        <f t="shared" si="24"/>
        <v>155229.77633611779</v>
      </c>
      <c r="F284" s="17">
        <f t="shared" si="25"/>
        <v>184065.4799047402</v>
      </c>
      <c r="G284" s="17">
        <f t="shared" si="29"/>
        <v>17060680.957288381</v>
      </c>
    </row>
    <row r="285" spans="2:7">
      <c r="B285" s="16">
        <f t="shared" si="26"/>
        <v>277</v>
      </c>
      <c r="C285" s="17">
        <f t="shared" si="27"/>
        <v>17060680.957288381</v>
      </c>
      <c r="D285" s="17">
        <f t="shared" si="28"/>
        <v>29097.627876037412</v>
      </c>
      <c r="E285" s="17">
        <f t="shared" si="24"/>
        <v>154967.85202870279</v>
      </c>
      <c r="F285" s="17">
        <f t="shared" si="25"/>
        <v>184065.4799047402</v>
      </c>
      <c r="G285" s="17">
        <f t="shared" si="29"/>
        <v>17031583.329412345</v>
      </c>
    </row>
    <row r="286" spans="2:7">
      <c r="B286" s="16">
        <f t="shared" si="26"/>
        <v>278</v>
      </c>
      <c r="C286" s="17">
        <f t="shared" si="27"/>
        <v>17031583.329412345</v>
      </c>
      <c r="D286" s="17">
        <f t="shared" si="28"/>
        <v>29361.931329244748</v>
      </c>
      <c r="E286" s="17">
        <f t="shared" si="24"/>
        <v>154703.54857549546</v>
      </c>
      <c r="F286" s="17">
        <f t="shared" si="25"/>
        <v>184065.4799047402</v>
      </c>
      <c r="G286" s="17">
        <f t="shared" si="29"/>
        <v>17002221.398083098</v>
      </c>
    </row>
    <row r="287" spans="2:7">
      <c r="B287" s="16">
        <f t="shared" si="26"/>
        <v>279</v>
      </c>
      <c r="C287" s="17">
        <f t="shared" si="27"/>
        <v>17002221.398083098</v>
      </c>
      <c r="D287" s="17">
        <f t="shared" si="28"/>
        <v>29628.635538818722</v>
      </c>
      <c r="E287" s="17">
        <f t="shared" si="24"/>
        <v>154436.84436592148</v>
      </c>
      <c r="F287" s="17">
        <f t="shared" si="25"/>
        <v>184065.4799047402</v>
      </c>
      <c r="G287" s="17">
        <f t="shared" si="29"/>
        <v>16972592.762544278</v>
      </c>
    </row>
    <row r="288" spans="2:7">
      <c r="B288" s="16">
        <f t="shared" si="26"/>
        <v>280</v>
      </c>
      <c r="C288" s="17">
        <f t="shared" si="27"/>
        <v>16972592.762544278</v>
      </c>
      <c r="D288" s="17">
        <f t="shared" si="28"/>
        <v>29897.762311629689</v>
      </c>
      <c r="E288" s="17">
        <f t="shared" si="24"/>
        <v>154167.71759311052</v>
      </c>
      <c r="F288" s="17">
        <f t="shared" si="25"/>
        <v>184065.4799047402</v>
      </c>
      <c r="G288" s="17">
        <f t="shared" si="29"/>
        <v>16942695.000232648</v>
      </c>
    </row>
    <row r="289" spans="2:7">
      <c r="B289" s="16">
        <f t="shared" si="26"/>
        <v>281</v>
      </c>
      <c r="C289" s="17">
        <f t="shared" si="27"/>
        <v>16942695.000232648</v>
      </c>
      <c r="D289" s="17">
        <f t="shared" si="28"/>
        <v>30169.333652626985</v>
      </c>
      <c r="E289" s="17">
        <f t="shared" si="24"/>
        <v>153896.14625211322</v>
      </c>
      <c r="F289" s="17">
        <f t="shared" si="25"/>
        <v>184065.4799047402</v>
      </c>
      <c r="G289" s="17">
        <f t="shared" si="29"/>
        <v>16912525.666580021</v>
      </c>
    </row>
    <row r="290" spans="2:7">
      <c r="B290" s="16">
        <f t="shared" si="26"/>
        <v>282</v>
      </c>
      <c r="C290" s="17">
        <f t="shared" si="27"/>
        <v>16912525.666580021</v>
      </c>
      <c r="D290" s="17">
        <f t="shared" si="28"/>
        <v>30443.37176663836</v>
      </c>
      <c r="E290" s="17">
        <f t="shared" si="24"/>
        <v>153622.10813810184</v>
      </c>
      <c r="F290" s="17">
        <f t="shared" si="25"/>
        <v>184065.4799047402</v>
      </c>
      <c r="G290" s="17">
        <f t="shared" si="29"/>
        <v>16882082.294813383</v>
      </c>
    </row>
    <row r="291" spans="2:7">
      <c r="B291" s="16">
        <f t="shared" si="26"/>
        <v>283</v>
      </c>
      <c r="C291" s="17">
        <f t="shared" si="27"/>
        <v>16882082.294813383</v>
      </c>
      <c r="D291" s="17">
        <f t="shared" si="28"/>
        <v>30719.8990601853</v>
      </c>
      <c r="E291" s="17">
        <f t="shared" si="24"/>
        <v>153345.5808445549</v>
      </c>
      <c r="F291" s="17">
        <f t="shared" si="25"/>
        <v>184065.4799047402</v>
      </c>
      <c r="G291" s="17">
        <f t="shared" si="29"/>
        <v>16851362.395753197</v>
      </c>
    </row>
    <row r="292" spans="2:7">
      <c r="B292" s="16">
        <f t="shared" si="26"/>
        <v>284</v>
      </c>
      <c r="C292" s="17">
        <f t="shared" si="27"/>
        <v>16851362.395753197</v>
      </c>
      <c r="D292" s="17">
        <f t="shared" si="28"/>
        <v>30998.938143315318</v>
      </c>
      <c r="E292" s="17">
        <f t="shared" si="24"/>
        <v>153066.54176142489</v>
      </c>
      <c r="F292" s="17">
        <f t="shared" si="25"/>
        <v>184065.4799047402</v>
      </c>
      <c r="G292" s="17">
        <f t="shared" si="29"/>
        <v>16820363.457609881</v>
      </c>
    </row>
    <row r="293" spans="2:7">
      <c r="B293" s="16">
        <f t="shared" si="26"/>
        <v>285</v>
      </c>
      <c r="C293" s="17">
        <f t="shared" si="27"/>
        <v>16820363.457609881</v>
      </c>
      <c r="D293" s="17">
        <f t="shared" si="28"/>
        <v>31280.511831450451</v>
      </c>
      <c r="E293" s="17">
        <f t="shared" si="24"/>
        <v>152784.96807328975</v>
      </c>
      <c r="F293" s="17">
        <f t="shared" si="25"/>
        <v>184065.4799047402</v>
      </c>
      <c r="G293" s="17">
        <f t="shared" si="29"/>
        <v>16789082.94577843</v>
      </c>
    </row>
    <row r="294" spans="2:7">
      <c r="B294" s="16">
        <f t="shared" si="26"/>
        <v>286</v>
      </c>
      <c r="C294" s="17">
        <f t="shared" si="27"/>
        <v>16789082.94577843</v>
      </c>
      <c r="D294" s="17">
        <f t="shared" si="28"/>
        <v>31564.643147252791</v>
      </c>
      <c r="E294" s="17">
        <f t="shared" si="24"/>
        <v>152500.83675748741</v>
      </c>
      <c r="F294" s="17">
        <f t="shared" si="25"/>
        <v>184065.4799047402</v>
      </c>
      <c r="G294" s="17">
        <f t="shared" si="29"/>
        <v>16757518.302631177</v>
      </c>
    </row>
    <row r="295" spans="2:7">
      <c r="B295" s="16">
        <f t="shared" si="26"/>
        <v>287</v>
      </c>
      <c r="C295" s="17">
        <f t="shared" si="27"/>
        <v>16757518.302631177</v>
      </c>
      <c r="D295" s="17">
        <f t="shared" si="28"/>
        <v>31851.355322507006</v>
      </c>
      <c r="E295" s="17">
        <f t="shared" si="24"/>
        <v>152214.1245822332</v>
      </c>
      <c r="F295" s="17">
        <f t="shared" si="25"/>
        <v>184065.4799047402</v>
      </c>
      <c r="G295" s="17">
        <f t="shared" si="29"/>
        <v>16725666.947308671</v>
      </c>
    </row>
    <row r="296" spans="2:7">
      <c r="B296" s="16">
        <f t="shared" si="26"/>
        <v>288</v>
      </c>
      <c r="C296" s="17">
        <f t="shared" si="27"/>
        <v>16725666.947308671</v>
      </c>
      <c r="D296" s="17">
        <f t="shared" si="28"/>
        <v>32140.671800019772</v>
      </c>
      <c r="E296" s="17">
        <f t="shared" si="24"/>
        <v>151924.80810472043</v>
      </c>
      <c r="F296" s="17">
        <f t="shared" si="25"/>
        <v>184065.4799047402</v>
      </c>
      <c r="G296" s="17">
        <f t="shared" si="29"/>
        <v>16693526.275508652</v>
      </c>
    </row>
    <row r="297" spans="2:7">
      <c r="B297" s="16">
        <f t="shared" si="26"/>
        <v>289</v>
      </c>
      <c r="C297" s="17">
        <f t="shared" si="27"/>
        <v>16693526.275508652</v>
      </c>
      <c r="D297" s="17">
        <f t="shared" si="28"/>
        <v>32432.61623553664</v>
      </c>
      <c r="E297" s="17">
        <f t="shared" si="24"/>
        <v>151632.86366920357</v>
      </c>
      <c r="F297" s="17">
        <f t="shared" si="25"/>
        <v>184065.4799047402</v>
      </c>
      <c r="G297" s="17">
        <f t="shared" si="29"/>
        <v>16661093.659273114</v>
      </c>
    </row>
    <row r="298" spans="2:7">
      <c r="B298" s="16">
        <f t="shared" si="26"/>
        <v>290</v>
      </c>
      <c r="C298" s="17">
        <f t="shared" si="27"/>
        <v>16661093.659273114</v>
      </c>
      <c r="D298" s="17">
        <f t="shared" si="28"/>
        <v>32727.212499676098</v>
      </c>
      <c r="E298" s="17">
        <f t="shared" si="24"/>
        <v>151338.26740506411</v>
      </c>
      <c r="F298" s="17">
        <f t="shared" si="25"/>
        <v>184065.4799047402</v>
      </c>
      <c r="G298" s="17">
        <f t="shared" si="29"/>
        <v>16628366.446773438</v>
      </c>
    </row>
    <row r="299" spans="2:7">
      <c r="B299" s="16">
        <f t="shared" si="26"/>
        <v>291</v>
      </c>
      <c r="C299" s="17">
        <f t="shared" si="27"/>
        <v>16628366.446773438</v>
      </c>
      <c r="D299" s="17">
        <f t="shared" si="28"/>
        <v>33024.484679881483</v>
      </c>
      <c r="E299" s="17">
        <f t="shared" si="24"/>
        <v>151040.99522485872</v>
      </c>
      <c r="F299" s="17">
        <f t="shared" si="25"/>
        <v>184065.4799047402</v>
      </c>
      <c r="G299" s="17">
        <f t="shared" si="29"/>
        <v>16595341.962093556</v>
      </c>
    </row>
    <row r="300" spans="2:7">
      <c r="B300" s="16">
        <f t="shared" si="26"/>
        <v>292</v>
      </c>
      <c r="C300" s="17">
        <f t="shared" si="27"/>
        <v>16595341.962093556</v>
      </c>
      <c r="D300" s="17">
        <f t="shared" si="28"/>
        <v>33324.457082390407</v>
      </c>
      <c r="E300" s="17">
        <f t="shared" si="24"/>
        <v>150741.0228223498</v>
      </c>
      <c r="F300" s="17">
        <f t="shared" si="25"/>
        <v>184065.4799047402</v>
      </c>
      <c r="G300" s="17">
        <f t="shared" si="29"/>
        <v>16562017.505011166</v>
      </c>
    </row>
    <row r="301" spans="2:7">
      <c r="B301" s="16">
        <f t="shared" si="26"/>
        <v>293</v>
      </c>
      <c r="C301" s="17">
        <f t="shared" si="27"/>
        <v>16562017.505011166</v>
      </c>
      <c r="D301" s="17">
        <f t="shared" si="28"/>
        <v>33627.154234222136</v>
      </c>
      <c r="E301" s="17">
        <f t="shared" si="24"/>
        <v>150438.32567051807</v>
      </c>
      <c r="F301" s="17">
        <f t="shared" si="25"/>
        <v>184065.4799047402</v>
      </c>
      <c r="G301" s="17">
        <f t="shared" si="29"/>
        <v>16528390.350776944</v>
      </c>
    </row>
    <row r="302" spans="2:7">
      <c r="B302" s="16">
        <f t="shared" si="26"/>
        <v>294</v>
      </c>
      <c r="C302" s="17">
        <f t="shared" si="27"/>
        <v>16528390.350776944</v>
      </c>
      <c r="D302" s="17">
        <f t="shared" si="28"/>
        <v>33932.600885182968</v>
      </c>
      <c r="E302" s="17">
        <f t="shared" si="24"/>
        <v>150132.87901955724</v>
      </c>
      <c r="F302" s="17">
        <f t="shared" si="25"/>
        <v>184065.4799047402</v>
      </c>
      <c r="G302" s="17">
        <f t="shared" si="29"/>
        <v>16494457.749891762</v>
      </c>
    </row>
    <row r="303" spans="2:7">
      <c r="B303" s="16">
        <f t="shared" si="26"/>
        <v>295</v>
      </c>
      <c r="C303" s="17">
        <f t="shared" si="27"/>
        <v>16494457.749891762</v>
      </c>
      <c r="D303" s="17">
        <f t="shared" si="28"/>
        <v>34240.822009890049</v>
      </c>
      <c r="E303" s="17">
        <f t="shared" si="24"/>
        <v>149824.65789485016</v>
      </c>
      <c r="F303" s="17">
        <f t="shared" si="25"/>
        <v>184065.4799047402</v>
      </c>
      <c r="G303" s="17">
        <f t="shared" si="29"/>
        <v>16460216.927881872</v>
      </c>
    </row>
    <row r="304" spans="2:7">
      <c r="B304" s="16">
        <f t="shared" si="26"/>
        <v>296</v>
      </c>
      <c r="C304" s="17">
        <f t="shared" si="27"/>
        <v>16460216.927881872</v>
      </c>
      <c r="D304" s="17">
        <f t="shared" si="28"/>
        <v>34551.842809813214</v>
      </c>
      <c r="E304" s="17">
        <f t="shared" si="24"/>
        <v>149513.63709492699</v>
      </c>
      <c r="F304" s="17">
        <f t="shared" si="25"/>
        <v>184065.4799047402</v>
      </c>
      <c r="G304" s="17">
        <f t="shared" si="29"/>
        <v>16425665.085072059</v>
      </c>
    </row>
    <row r="305" spans="2:7">
      <c r="B305" s="16">
        <f t="shared" si="26"/>
        <v>297</v>
      </c>
      <c r="C305" s="17">
        <f t="shared" si="27"/>
        <v>16425665.085072059</v>
      </c>
      <c r="D305" s="17">
        <f t="shared" si="28"/>
        <v>34865.68871533568</v>
      </c>
      <c r="E305" s="17">
        <f t="shared" si="24"/>
        <v>149199.79118940452</v>
      </c>
      <c r="F305" s="17">
        <f t="shared" si="25"/>
        <v>184065.4799047402</v>
      </c>
      <c r="G305" s="17">
        <f t="shared" si="29"/>
        <v>16390799.396356724</v>
      </c>
    </row>
    <row r="306" spans="2:7">
      <c r="B306" s="16">
        <f t="shared" si="26"/>
        <v>298</v>
      </c>
      <c r="C306" s="17">
        <f t="shared" si="27"/>
        <v>16390799.396356724</v>
      </c>
      <c r="D306" s="17">
        <f t="shared" si="28"/>
        <v>35182.385387833288</v>
      </c>
      <c r="E306" s="17">
        <f t="shared" si="24"/>
        <v>148883.09451690692</v>
      </c>
      <c r="F306" s="17">
        <f t="shared" si="25"/>
        <v>184065.4799047402</v>
      </c>
      <c r="G306" s="17">
        <f t="shared" si="29"/>
        <v>16355617.01096889</v>
      </c>
    </row>
    <row r="307" spans="2:7">
      <c r="B307" s="16">
        <f t="shared" si="26"/>
        <v>299</v>
      </c>
      <c r="C307" s="17">
        <f t="shared" si="27"/>
        <v>16355617.01096889</v>
      </c>
      <c r="D307" s="17">
        <f t="shared" si="28"/>
        <v>35501.958721772797</v>
      </c>
      <c r="E307" s="17">
        <f t="shared" si="24"/>
        <v>148563.52118296741</v>
      </c>
      <c r="F307" s="17">
        <f t="shared" si="25"/>
        <v>184065.4799047402</v>
      </c>
      <c r="G307" s="17">
        <f t="shared" si="29"/>
        <v>16320115.052247116</v>
      </c>
    </row>
    <row r="308" spans="2:7">
      <c r="B308" s="16">
        <f t="shared" si="26"/>
        <v>300</v>
      </c>
      <c r="C308" s="17">
        <f t="shared" si="27"/>
        <v>16320115.052247116</v>
      </c>
      <c r="D308" s="17">
        <f t="shared" si="28"/>
        <v>35824.434846828895</v>
      </c>
      <c r="E308" s="17">
        <f t="shared" si="24"/>
        <v>148241.04505791131</v>
      </c>
      <c r="F308" s="17">
        <f t="shared" si="25"/>
        <v>184065.4799047402</v>
      </c>
      <c r="G308" s="17">
        <f t="shared" si="29"/>
        <v>16284290.617400287</v>
      </c>
    </row>
    <row r="309" spans="2:7">
      <c r="B309" s="16">
        <f t="shared" si="26"/>
        <v>301</v>
      </c>
      <c r="C309" s="17">
        <f t="shared" si="27"/>
        <v>16284290.617400287</v>
      </c>
      <c r="D309" s="17">
        <f t="shared" si="28"/>
        <v>36149.840130020923</v>
      </c>
      <c r="E309" s="17">
        <f t="shared" si="24"/>
        <v>147915.63977471928</v>
      </c>
      <c r="F309" s="17">
        <f t="shared" si="25"/>
        <v>184065.4799047402</v>
      </c>
      <c r="G309" s="17">
        <f t="shared" si="29"/>
        <v>16248140.777270265</v>
      </c>
    </row>
    <row r="310" spans="2:7">
      <c r="B310" s="16">
        <f t="shared" si="26"/>
        <v>302</v>
      </c>
      <c r="C310" s="17">
        <f t="shared" si="27"/>
        <v>16248140.777270265</v>
      </c>
      <c r="D310" s="17">
        <f t="shared" si="28"/>
        <v>36478.201177868643</v>
      </c>
      <c r="E310" s="17">
        <f t="shared" si="24"/>
        <v>147587.27872687156</v>
      </c>
      <c r="F310" s="17">
        <f t="shared" si="25"/>
        <v>184065.4799047402</v>
      </c>
      <c r="G310" s="17">
        <f t="shared" si="29"/>
        <v>16211662.576092396</v>
      </c>
    </row>
    <row r="311" spans="2:7">
      <c r="B311" s="16">
        <f t="shared" si="26"/>
        <v>303</v>
      </c>
      <c r="C311" s="17">
        <f t="shared" si="27"/>
        <v>16211662.576092396</v>
      </c>
      <c r="D311" s="17">
        <f t="shared" si="28"/>
        <v>36809.544838567614</v>
      </c>
      <c r="E311" s="17">
        <f t="shared" si="24"/>
        <v>147255.93506617259</v>
      </c>
      <c r="F311" s="17">
        <f t="shared" si="25"/>
        <v>184065.4799047402</v>
      </c>
      <c r="G311" s="17">
        <f t="shared" si="29"/>
        <v>16174853.031253828</v>
      </c>
    </row>
    <row r="312" spans="2:7">
      <c r="B312" s="16">
        <f t="shared" si="26"/>
        <v>304</v>
      </c>
      <c r="C312" s="17">
        <f t="shared" si="27"/>
        <v>16174853.031253828</v>
      </c>
      <c r="D312" s="17">
        <f t="shared" si="28"/>
        <v>37143.898204184603</v>
      </c>
      <c r="E312" s="17">
        <f t="shared" si="24"/>
        <v>146921.5817005556</v>
      </c>
      <c r="F312" s="17">
        <f t="shared" si="25"/>
        <v>184065.4799047402</v>
      </c>
      <c r="G312" s="17">
        <f t="shared" si="29"/>
        <v>16137709.133049643</v>
      </c>
    </row>
    <row r="313" spans="2:7">
      <c r="B313" s="16">
        <f t="shared" si="26"/>
        <v>305</v>
      </c>
      <c r="C313" s="17">
        <f t="shared" si="27"/>
        <v>16137709.133049643</v>
      </c>
      <c r="D313" s="17">
        <f t="shared" si="28"/>
        <v>37481.288612872624</v>
      </c>
      <c r="E313" s="17">
        <f t="shared" si="24"/>
        <v>146584.19129186758</v>
      </c>
      <c r="F313" s="17">
        <f t="shared" si="25"/>
        <v>184065.4799047402</v>
      </c>
      <c r="G313" s="17">
        <f t="shared" si="29"/>
        <v>16100227.84443677</v>
      </c>
    </row>
    <row r="314" spans="2:7">
      <c r="B314" s="16">
        <f t="shared" si="26"/>
        <v>306</v>
      </c>
      <c r="C314" s="17">
        <f t="shared" si="27"/>
        <v>16100227.84443677</v>
      </c>
      <c r="D314" s="17">
        <f t="shared" si="28"/>
        <v>37821.743651106197</v>
      </c>
      <c r="E314" s="17">
        <f t="shared" si="24"/>
        <v>146243.73625363401</v>
      </c>
      <c r="F314" s="17">
        <f t="shared" si="25"/>
        <v>184065.4799047402</v>
      </c>
      <c r="G314" s="17">
        <f t="shared" si="29"/>
        <v>16062406.100785663</v>
      </c>
    </row>
    <row r="315" spans="2:7">
      <c r="B315" s="16">
        <f t="shared" si="26"/>
        <v>307</v>
      </c>
      <c r="C315" s="17">
        <f t="shared" si="27"/>
        <v>16062406.100785663</v>
      </c>
      <c r="D315" s="17">
        <f t="shared" si="28"/>
        <v>38165.291155937099</v>
      </c>
      <c r="E315" s="17">
        <f t="shared" si="24"/>
        <v>145900.18874880311</v>
      </c>
      <c r="F315" s="17">
        <f t="shared" si="25"/>
        <v>184065.4799047402</v>
      </c>
      <c r="G315" s="17">
        <f t="shared" si="29"/>
        <v>16024240.809629727</v>
      </c>
    </row>
    <row r="316" spans="2:7">
      <c r="B316" s="16">
        <f t="shared" si="26"/>
        <v>308</v>
      </c>
      <c r="C316" s="17">
        <f t="shared" si="27"/>
        <v>16024240.809629727</v>
      </c>
      <c r="D316" s="17">
        <f t="shared" si="28"/>
        <v>38511.959217270196</v>
      </c>
      <c r="E316" s="17">
        <f t="shared" si="24"/>
        <v>145553.52068747001</v>
      </c>
      <c r="F316" s="17">
        <f t="shared" si="25"/>
        <v>184065.4799047402</v>
      </c>
      <c r="G316" s="17">
        <f t="shared" si="29"/>
        <v>15985728.850412456</v>
      </c>
    </row>
    <row r="317" spans="2:7">
      <c r="B317" s="16">
        <f t="shared" si="26"/>
        <v>309</v>
      </c>
      <c r="C317" s="17">
        <f t="shared" si="27"/>
        <v>15985728.850412456</v>
      </c>
      <c r="D317" s="17">
        <f t="shared" si="28"/>
        <v>38861.776180160407</v>
      </c>
      <c r="E317" s="17">
        <f t="shared" si="24"/>
        <v>145203.7037245798</v>
      </c>
      <c r="F317" s="17">
        <f t="shared" si="25"/>
        <v>184065.4799047402</v>
      </c>
      <c r="G317" s="17">
        <f t="shared" si="29"/>
        <v>15946867.074232295</v>
      </c>
    </row>
    <row r="318" spans="2:7">
      <c r="B318" s="16">
        <f t="shared" si="26"/>
        <v>310</v>
      </c>
      <c r="C318" s="17">
        <f t="shared" si="27"/>
        <v>15946867.074232295</v>
      </c>
      <c r="D318" s="17">
        <f t="shared" si="28"/>
        <v>39214.770647130208</v>
      </c>
      <c r="E318" s="17">
        <f t="shared" si="24"/>
        <v>144850.70925761</v>
      </c>
      <c r="F318" s="17">
        <f t="shared" si="25"/>
        <v>184065.4799047402</v>
      </c>
      <c r="G318" s="17">
        <f t="shared" si="29"/>
        <v>15907652.303585164</v>
      </c>
    </row>
    <row r="319" spans="2:7">
      <c r="B319" s="16">
        <f t="shared" si="26"/>
        <v>311</v>
      </c>
      <c r="C319" s="17">
        <f t="shared" si="27"/>
        <v>15907652.303585164</v>
      </c>
      <c r="D319" s="17">
        <f t="shared" si="28"/>
        <v>39570.971480508306</v>
      </c>
      <c r="E319" s="17">
        <f t="shared" si="24"/>
        <v>144494.5084242319</v>
      </c>
      <c r="F319" s="17">
        <f t="shared" si="25"/>
        <v>184065.4799047402</v>
      </c>
      <c r="G319" s="17">
        <f t="shared" si="29"/>
        <v>15868081.332104657</v>
      </c>
    </row>
    <row r="320" spans="2:7">
      <c r="B320" s="16">
        <f t="shared" si="26"/>
        <v>312</v>
      </c>
      <c r="C320" s="17">
        <f t="shared" si="27"/>
        <v>15868081.332104657</v>
      </c>
      <c r="D320" s="17">
        <f t="shared" si="28"/>
        <v>39930.407804789575</v>
      </c>
      <c r="E320" s="17">
        <f t="shared" si="24"/>
        <v>144135.07209995063</v>
      </c>
      <c r="F320" s="17">
        <f t="shared" si="25"/>
        <v>184065.4799047402</v>
      </c>
      <c r="G320" s="17">
        <f t="shared" si="29"/>
        <v>15828150.924299868</v>
      </c>
    </row>
    <row r="321" spans="2:7">
      <c r="B321" s="16">
        <f t="shared" si="26"/>
        <v>313</v>
      </c>
      <c r="C321" s="17">
        <f t="shared" si="27"/>
        <v>15828150.924299868</v>
      </c>
      <c r="D321" s="17">
        <f t="shared" si="28"/>
        <v>40293.109009016422</v>
      </c>
      <c r="E321" s="17">
        <f t="shared" si="24"/>
        <v>143772.37089572378</v>
      </c>
      <c r="F321" s="17">
        <f t="shared" si="25"/>
        <v>184065.4799047402</v>
      </c>
      <c r="G321" s="17">
        <f t="shared" si="29"/>
        <v>15787857.815290852</v>
      </c>
    </row>
    <row r="322" spans="2:7">
      <c r="B322" s="16">
        <f t="shared" si="26"/>
        <v>314</v>
      </c>
      <c r="C322" s="17">
        <f t="shared" si="27"/>
        <v>15787857.815290852</v>
      </c>
      <c r="D322" s="17">
        <f t="shared" si="28"/>
        <v>40659.104749181628</v>
      </c>
      <c r="E322" s="17">
        <f t="shared" si="24"/>
        <v>143406.37515555858</v>
      </c>
      <c r="F322" s="17">
        <f t="shared" si="25"/>
        <v>184065.4799047402</v>
      </c>
      <c r="G322" s="17">
        <f t="shared" si="29"/>
        <v>15747198.710541669</v>
      </c>
    </row>
    <row r="323" spans="2:7">
      <c r="B323" s="16">
        <f t="shared" si="26"/>
        <v>315</v>
      </c>
      <c r="C323" s="17">
        <f t="shared" si="27"/>
        <v>15747198.710541669</v>
      </c>
      <c r="D323" s="17">
        <f t="shared" si="28"/>
        <v>41028.424950653367</v>
      </c>
      <c r="E323" s="17">
        <f t="shared" si="24"/>
        <v>143037.05495408684</v>
      </c>
      <c r="F323" s="17">
        <f t="shared" si="25"/>
        <v>184065.4799047402</v>
      </c>
      <c r="G323" s="17">
        <f t="shared" si="29"/>
        <v>15706170.285591016</v>
      </c>
    </row>
    <row r="324" spans="2:7">
      <c r="B324" s="16">
        <f t="shared" si="26"/>
        <v>316</v>
      </c>
      <c r="C324" s="17">
        <f t="shared" si="27"/>
        <v>15706170.285591016</v>
      </c>
      <c r="D324" s="17">
        <f t="shared" si="28"/>
        <v>41401.099810621818</v>
      </c>
      <c r="E324" s="17">
        <f t="shared" si="24"/>
        <v>142664.38009411839</v>
      </c>
      <c r="F324" s="17">
        <f t="shared" si="25"/>
        <v>184065.4799047402</v>
      </c>
      <c r="G324" s="17">
        <f t="shared" si="29"/>
        <v>15664769.185780393</v>
      </c>
    </row>
    <row r="325" spans="2:7">
      <c r="B325" s="16">
        <f t="shared" si="26"/>
        <v>317</v>
      </c>
      <c r="C325" s="17">
        <f t="shared" si="27"/>
        <v>15664769.185780393</v>
      </c>
      <c r="D325" s="17">
        <f t="shared" si="28"/>
        <v>41777.159800568304</v>
      </c>
      <c r="E325" s="17">
        <f t="shared" si="24"/>
        <v>142288.3201041719</v>
      </c>
      <c r="F325" s="17">
        <f t="shared" si="25"/>
        <v>184065.4799047402</v>
      </c>
      <c r="G325" s="17">
        <f t="shared" si="29"/>
        <v>15622992.025979824</v>
      </c>
    </row>
    <row r="326" spans="2:7">
      <c r="B326" s="16">
        <f t="shared" si="26"/>
        <v>318</v>
      </c>
      <c r="C326" s="17">
        <f t="shared" si="27"/>
        <v>15622992.025979824</v>
      </c>
      <c r="D326" s="17">
        <f t="shared" si="28"/>
        <v>42156.63566875679</v>
      </c>
      <c r="E326" s="17">
        <f t="shared" si="24"/>
        <v>141908.84423598342</v>
      </c>
      <c r="F326" s="17">
        <f t="shared" si="25"/>
        <v>184065.4799047402</v>
      </c>
      <c r="G326" s="17">
        <f t="shared" si="29"/>
        <v>15580835.390311068</v>
      </c>
    </row>
    <row r="327" spans="2:7">
      <c r="B327" s="16">
        <f t="shared" si="26"/>
        <v>319</v>
      </c>
      <c r="C327" s="17">
        <f t="shared" si="27"/>
        <v>15580835.390311068</v>
      </c>
      <c r="D327" s="17">
        <f t="shared" si="28"/>
        <v>42539.558442748006</v>
      </c>
      <c r="E327" s="17">
        <f t="shared" si="24"/>
        <v>141525.9214619922</v>
      </c>
      <c r="F327" s="17">
        <f t="shared" si="25"/>
        <v>184065.4799047402</v>
      </c>
      <c r="G327" s="17">
        <f t="shared" si="29"/>
        <v>15538295.831868321</v>
      </c>
    </row>
    <row r="328" spans="2:7">
      <c r="B328" s="16">
        <f t="shared" si="26"/>
        <v>320</v>
      </c>
      <c r="C328" s="17">
        <f t="shared" si="27"/>
        <v>15538295.831868321</v>
      </c>
      <c r="D328" s="17">
        <f t="shared" si="28"/>
        <v>42925.959431936295</v>
      </c>
      <c r="E328" s="17">
        <f t="shared" si="24"/>
        <v>141139.52047280391</v>
      </c>
      <c r="F328" s="17">
        <f t="shared" si="25"/>
        <v>184065.4799047402</v>
      </c>
      <c r="G328" s="17">
        <f t="shared" si="29"/>
        <v>15495369.872436384</v>
      </c>
    </row>
    <row r="329" spans="2:7">
      <c r="B329" s="16">
        <f t="shared" si="26"/>
        <v>321</v>
      </c>
      <c r="C329" s="17">
        <f t="shared" si="27"/>
        <v>15495369.872436384</v>
      </c>
      <c r="D329" s="17">
        <f t="shared" si="28"/>
        <v>43315.870230109722</v>
      </c>
      <c r="E329" s="17">
        <f t="shared" ref="E329:E392" si="30">IF(B329="","",C329*Vextir/12)</f>
        <v>140749.60967463048</v>
      </c>
      <c r="F329" s="17">
        <f t="shared" ref="F329:F392" si="31">IF(B329="","",Greiðsla)</f>
        <v>184065.4799047402</v>
      </c>
      <c r="G329" s="17">
        <f t="shared" si="29"/>
        <v>15452054.002206273</v>
      </c>
    </row>
    <row r="330" spans="2:7">
      <c r="B330" s="16">
        <f t="shared" ref="B330:B393" si="32">IF(OR(B329="",B329=Fj.afborgana),"",B329+1)</f>
        <v>322</v>
      </c>
      <c r="C330" s="17">
        <f t="shared" si="27"/>
        <v>15452054.002206273</v>
      </c>
      <c r="D330" s="17">
        <f t="shared" si="28"/>
        <v>43709.322718033218</v>
      </c>
      <c r="E330" s="17">
        <f t="shared" si="30"/>
        <v>140356.15718670699</v>
      </c>
      <c r="F330" s="17">
        <f t="shared" si="31"/>
        <v>184065.4799047402</v>
      </c>
      <c r="G330" s="17">
        <f t="shared" si="29"/>
        <v>15408344.67948824</v>
      </c>
    </row>
    <row r="331" spans="2:7">
      <c r="B331" s="16">
        <f t="shared" si="32"/>
        <v>323</v>
      </c>
      <c r="C331" s="17">
        <f t="shared" si="27"/>
        <v>15408344.67948824</v>
      </c>
      <c r="D331" s="17">
        <f t="shared" si="28"/>
        <v>44106.349066055351</v>
      </c>
      <c r="E331" s="17">
        <f t="shared" si="30"/>
        <v>139959.13083868485</v>
      </c>
      <c r="F331" s="17">
        <f t="shared" si="31"/>
        <v>184065.4799047402</v>
      </c>
      <c r="G331" s="17">
        <f t="shared" si="29"/>
        <v>15364238.330422185</v>
      </c>
    </row>
    <row r="332" spans="2:7">
      <c r="B332" s="16">
        <f t="shared" si="32"/>
        <v>324</v>
      </c>
      <c r="C332" s="17">
        <f t="shared" si="27"/>
        <v>15364238.330422185</v>
      </c>
      <c r="D332" s="17">
        <f t="shared" si="28"/>
        <v>44506.9817367387</v>
      </c>
      <c r="E332" s="17">
        <f t="shared" si="30"/>
        <v>139558.4981680015</v>
      </c>
      <c r="F332" s="17">
        <f t="shared" si="31"/>
        <v>184065.4799047402</v>
      </c>
      <c r="G332" s="17">
        <f t="shared" si="29"/>
        <v>15319731.348685447</v>
      </c>
    </row>
    <row r="333" spans="2:7">
      <c r="B333" s="16">
        <f t="shared" si="32"/>
        <v>325</v>
      </c>
      <c r="C333" s="17">
        <f t="shared" ref="C333:C396" si="33">IF(B333="","",G332)</f>
        <v>15319731.348685447</v>
      </c>
      <c r="D333" s="17">
        <f t="shared" ref="D333:D396" si="34">IF(B333="","",F333-E333)</f>
        <v>44911.25348751407</v>
      </c>
      <c r="E333" s="17">
        <f t="shared" si="30"/>
        <v>139154.22641722613</v>
      </c>
      <c r="F333" s="17">
        <f t="shared" si="31"/>
        <v>184065.4799047402</v>
      </c>
      <c r="G333" s="17">
        <f t="shared" ref="G333:G396" si="35">IF(B333="","",C333-D333)</f>
        <v>15274820.095197933</v>
      </c>
    </row>
    <row r="334" spans="2:7">
      <c r="B334" s="16">
        <f t="shared" si="32"/>
        <v>326</v>
      </c>
      <c r="C334" s="17">
        <f t="shared" si="33"/>
        <v>15274820.095197933</v>
      </c>
      <c r="D334" s="17">
        <f t="shared" si="34"/>
        <v>45319.197373358998</v>
      </c>
      <c r="E334" s="17">
        <f t="shared" si="30"/>
        <v>138746.28253138121</v>
      </c>
      <c r="F334" s="17">
        <f t="shared" si="31"/>
        <v>184065.4799047402</v>
      </c>
      <c r="G334" s="17">
        <f t="shared" si="35"/>
        <v>15229500.897824574</v>
      </c>
    </row>
    <row r="335" spans="2:7">
      <c r="B335" s="16">
        <f t="shared" si="32"/>
        <v>327</v>
      </c>
      <c r="C335" s="17">
        <f t="shared" si="33"/>
        <v>15229500.897824574</v>
      </c>
      <c r="D335" s="17">
        <f t="shared" si="34"/>
        <v>45730.846749500313</v>
      </c>
      <c r="E335" s="17">
        <f t="shared" si="30"/>
        <v>138334.63315523989</v>
      </c>
      <c r="F335" s="17">
        <f t="shared" si="31"/>
        <v>184065.4799047402</v>
      </c>
      <c r="G335" s="17">
        <f t="shared" si="35"/>
        <v>15183770.051075075</v>
      </c>
    </row>
    <row r="336" spans="2:7">
      <c r="B336" s="16">
        <f t="shared" si="32"/>
        <v>328</v>
      </c>
      <c r="C336" s="17">
        <f t="shared" si="33"/>
        <v>15183770.051075075</v>
      </c>
      <c r="D336" s="17">
        <f t="shared" si="34"/>
        <v>46146.235274141596</v>
      </c>
      <c r="E336" s="17">
        <f t="shared" si="30"/>
        <v>137919.24463059861</v>
      </c>
      <c r="F336" s="17">
        <f t="shared" si="31"/>
        <v>184065.4799047402</v>
      </c>
      <c r="G336" s="17">
        <f t="shared" si="35"/>
        <v>15137623.815800933</v>
      </c>
    </row>
    <row r="337" spans="2:7">
      <c r="B337" s="16">
        <f t="shared" si="32"/>
        <v>329</v>
      </c>
      <c r="C337" s="17">
        <f t="shared" si="33"/>
        <v>15137623.815800933</v>
      </c>
      <c r="D337" s="17">
        <f t="shared" si="34"/>
        <v>46565.396911215066</v>
      </c>
      <c r="E337" s="17">
        <f t="shared" si="30"/>
        <v>137500.08299352514</v>
      </c>
      <c r="F337" s="17">
        <f t="shared" si="31"/>
        <v>184065.4799047402</v>
      </c>
      <c r="G337" s="17">
        <f t="shared" si="35"/>
        <v>15091058.418889718</v>
      </c>
    </row>
    <row r="338" spans="2:7">
      <c r="B338" s="16">
        <f t="shared" si="32"/>
        <v>330</v>
      </c>
      <c r="C338" s="17">
        <f t="shared" si="33"/>
        <v>15091058.418889718</v>
      </c>
      <c r="D338" s="17">
        <f t="shared" si="34"/>
        <v>46988.36593315861</v>
      </c>
      <c r="E338" s="17">
        <f t="shared" si="30"/>
        <v>137077.1139715816</v>
      </c>
      <c r="F338" s="17">
        <f t="shared" si="31"/>
        <v>184065.4799047402</v>
      </c>
      <c r="G338" s="17">
        <f t="shared" si="35"/>
        <v>15044070.052956559</v>
      </c>
    </row>
    <row r="339" spans="2:7">
      <c r="B339" s="16">
        <f t="shared" si="32"/>
        <v>331</v>
      </c>
      <c r="C339" s="17">
        <f t="shared" si="33"/>
        <v>15044070.052956559</v>
      </c>
      <c r="D339" s="17">
        <f t="shared" si="34"/>
        <v>47415.176923718129</v>
      </c>
      <c r="E339" s="17">
        <f t="shared" si="30"/>
        <v>136650.30298102208</v>
      </c>
      <c r="F339" s="17">
        <f t="shared" si="31"/>
        <v>184065.4799047402</v>
      </c>
      <c r="G339" s="17">
        <f t="shared" si="35"/>
        <v>14996654.87603284</v>
      </c>
    </row>
    <row r="340" spans="2:7">
      <c r="B340" s="16">
        <f t="shared" si="32"/>
        <v>332</v>
      </c>
      <c r="C340" s="17">
        <f t="shared" si="33"/>
        <v>14996654.87603284</v>
      </c>
      <c r="D340" s="17">
        <f t="shared" si="34"/>
        <v>47845.864780775242</v>
      </c>
      <c r="E340" s="17">
        <f t="shared" si="30"/>
        <v>136219.61512396496</v>
      </c>
      <c r="F340" s="17">
        <f t="shared" si="31"/>
        <v>184065.4799047402</v>
      </c>
      <c r="G340" s="17">
        <f t="shared" si="35"/>
        <v>14948809.011252066</v>
      </c>
    </row>
    <row r="341" spans="2:7">
      <c r="B341" s="16">
        <f t="shared" si="32"/>
        <v>333</v>
      </c>
      <c r="C341" s="17">
        <f t="shared" si="33"/>
        <v>14948809.011252066</v>
      </c>
      <c r="D341" s="17">
        <f t="shared" si="34"/>
        <v>48280.464719200623</v>
      </c>
      <c r="E341" s="17">
        <f t="shared" si="30"/>
        <v>135785.01518553958</v>
      </c>
      <c r="F341" s="17">
        <f t="shared" si="31"/>
        <v>184065.4799047402</v>
      </c>
      <c r="G341" s="17">
        <f t="shared" si="35"/>
        <v>14900528.546532866</v>
      </c>
    </row>
    <row r="342" spans="2:7">
      <c r="B342" s="16">
        <f t="shared" si="32"/>
        <v>334</v>
      </c>
      <c r="C342" s="17">
        <f t="shared" si="33"/>
        <v>14900528.546532866</v>
      </c>
      <c r="D342" s="17">
        <f t="shared" si="34"/>
        <v>48719.012273733329</v>
      </c>
      <c r="E342" s="17">
        <f t="shared" si="30"/>
        <v>135346.46763100688</v>
      </c>
      <c r="F342" s="17">
        <f t="shared" si="31"/>
        <v>184065.4799047402</v>
      </c>
      <c r="G342" s="17">
        <f t="shared" si="35"/>
        <v>14851809.534259133</v>
      </c>
    </row>
    <row r="343" spans="2:7">
      <c r="B343" s="16">
        <f t="shared" si="32"/>
        <v>335</v>
      </c>
      <c r="C343" s="17">
        <f t="shared" si="33"/>
        <v>14851809.534259133</v>
      </c>
      <c r="D343" s="17">
        <f t="shared" si="34"/>
        <v>49161.543301886413</v>
      </c>
      <c r="E343" s="17">
        <f t="shared" si="30"/>
        <v>134903.93660285379</v>
      </c>
      <c r="F343" s="17">
        <f t="shared" si="31"/>
        <v>184065.4799047402</v>
      </c>
      <c r="G343" s="17">
        <f t="shared" si="35"/>
        <v>14802647.990957247</v>
      </c>
    </row>
    <row r="344" spans="2:7">
      <c r="B344" s="16">
        <f t="shared" si="32"/>
        <v>336</v>
      </c>
      <c r="C344" s="17">
        <f t="shared" si="33"/>
        <v>14802647.990957247</v>
      </c>
      <c r="D344" s="17">
        <f t="shared" si="34"/>
        <v>49608.09398687855</v>
      </c>
      <c r="E344" s="17">
        <f t="shared" si="30"/>
        <v>134457.38591786165</v>
      </c>
      <c r="F344" s="17">
        <f t="shared" si="31"/>
        <v>184065.4799047402</v>
      </c>
      <c r="G344" s="17">
        <f t="shared" si="35"/>
        <v>14753039.896970369</v>
      </c>
    </row>
    <row r="345" spans="2:7">
      <c r="B345" s="16">
        <f t="shared" si="32"/>
        <v>337</v>
      </c>
      <c r="C345" s="17">
        <f t="shared" si="33"/>
        <v>14753039.896970369</v>
      </c>
      <c r="D345" s="17">
        <f t="shared" si="34"/>
        <v>50058.700840592675</v>
      </c>
      <c r="E345" s="17">
        <f t="shared" si="30"/>
        <v>134006.77906414753</v>
      </c>
      <c r="F345" s="17">
        <f t="shared" si="31"/>
        <v>184065.4799047402</v>
      </c>
      <c r="G345" s="17">
        <f t="shared" si="35"/>
        <v>14702981.196129777</v>
      </c>
    </row>
    <row r="346" spans="2:7">
      <c r="B346" s="16">
        <f t="shared" si="32"/>
        <v>338</v>
      </c>
      <c r="C346" s="17">
        <f t="shared" si="33"/>
        <v>14702981.196129777</v>
      </c>
      <c r="D346" s="17">
        <f t="shared" si="34"/>
        <v>50513.400706561399</v>
      </c>
      <c r="E346" s="17">
        <f t="shared" si="30"/>
        <v>133552.07919817881</v>
      </c>
      <c r="F346" s="17">
        <f t="shared" si="31"/>
        <v>184065.4799047402</v>
      </c>
      <c r="G346" s="17">
        <f t="shared" si="35"/>
        <v>14652467.795423215</v>
      </c>
    </row>
    <row r="347" spans="2:7">
      <c r="B347" s="16">
        <f t="shared" si="32"/>
        <v>339</v>
      </c>
      <c r="C347" s="17">
        <f t="shared" si="33"/>
        <v>14652467.795423215</v>
      </c>
      <c r="D347" s="17">
        <f t="shared" si="34"/>
        <v>50972.230762979336</v>
      </c>
      <c r="E347" s="17">
        <f t="shared" si="30"/>
        <v>133093.24914176087</v>
      </c>
      <c r="F347" s="17">
        <f t="shared" si="31"/>
        <v>184065.4799047402</v>
      </c>
      <c r="G347" s="17">
        <f t="shared" si="35"/>
        <v>14601495.564660236</v>
      </c>
    </row>
    <row r="348" spans="2:7">
      <c r="B348" s="16">
        <f t="shared" si="32"/>
        <v>340</v>
      </c>
      <c r="C348" s="17">
        <f t="shared" si="33"/>
        <v>14601495.564660236</v>
      </c>
      <c r="D348" s="17">
        <f t="shared" si="34"/>
        <v>51435.228525743063</v>
      </c>
      <c r="E348" s="17">
        <f t="shared" si="30"/>
        <v>132630.25137899714</v>
      </c>
      <c r="F348" s="17">
        <f t="shared" si="31"/>
        <v>184065.4799047402</v>
      </c>
      <c r="G348" s="17">
        <f t="shared" si="35"/>
        <v>14550060.336134493</v>
      </c>
    </row>
    <row r="349" spans="2:7">
      <c r="B349" s="16">
        <f t="shared" si="32"/>
        <v>341</v>
      </c>
      <c r="C349" s="17">
        <f t="shared" si="33"/>
        <v>14550060.336134493</v>
      </c>
      <c r="D349" s="17">
        <f t="shared" si="34"/>
        <v>51902.431851518573</v>
      </c>
      <c r="E349" s="17">
        <f t="shared" si="30"/>
        <v>132163.04805322163</v>
      </c>
      <c r="F349" s="17">
        <f t="shared" si="31"/>
        <v>184065.4799047402</v>
      </c>
      <c r="G349" s="17">
        <f t="shared" si="35"/>
        <v>14498157.904282974</v>
      </c>
    </row>
    <row r="350" spans="2:7">
      <c r="B350" s="16">
        <f t="shared" si="32"/>
        <v>342</v>
      </c>
      <c r="C350" s="17">
        <f t="shared" si="33"/>
        <v>14498157.904282974</v>
      </c>
      <c r="D350" s="17">
        <f t="shared" si="34"/>
        <v>52373.878940836526</v>
      </c>
      <c r="E350" s="17">
        <f t="shared" si="30"/>
        <v>131691.60096390368</v>
      </c>
      <c r="F350" s="17">
        <f t="shared" si="31"/>
        <v>184065.4799047402</v>
      </c>
      <c r="G350" s="17">
        <f t="shared" si="35"/>
        <v>14445784.025342137</v>
      </c>
    </row>
    <row r="351" spans="2:7">
      <c r="B351" s="16">
        <f t="shared" si="32"/>
        <v>343</v>
      </c>
      <c r="C351" s="17">
        <f t="shared" si="33"/>
        <v>14445784.025342137</v>
      </c>
      <c r="D351" s="17">
        <f t="shared" si="34"/>
        <v>52849.60834121579</v>
      </c>
      <c r="E351" s="17">
        <f t="shared" si="30"/>
        <v>131215.87156352442</v>
      </c>
      <c r="F351" s="17">
        <f t="shared" si="31"/>
        <v>184065.4799047402</v>
      </c>
      <c r="G351" s="17">
        <f t="shared" si="35"/>
        <v>14392934.417000921</v>
      </c>
    </row>
    <row r="352" spans="2:7">
      <c r="B352" s="16">
        <f t="shared" si="32"/>
        <v>344</v>
      </c>
      <c r="C352" s="17">
        <f t="shared" si="33"/>
        <v>14392934.417000921</v>
      </c>
      <c r="D352" s="17">
        <f t="shared" si="34"/>
        <v>53329.658950315177</v>
      </c>
      <c r="E352" s="17">
        <f t="shared" si="30"/>
        <v>130735.82095442503</v>
      </c>
      <c r="F352" s="17">
        <f t="shared" si="31"/>
        <v>184065.4799047402</v>
      </c>
      <c r="G352" s="17">
        <f t="shared" si="35"/>
        <v>14339604.758050606</v>
      </c>
    </row>
    <row r="353" spans="2:7">
      <c r="B353" s="16">
        <f t="shared" si="32"/>
        <v>345</v>
      </c>
      <c r="C353" s="17">
        <f t="shared" si="33"/>
        <v>14339604.758050606</v>
      </c>
      <c r="D353" s="17">
        <f t="shared" si="34"/>
        <v>53814.070019113875</v>
      </c>
      <c r="E353" s="17">
        <f t="shared" si="30"/>
        <v>130251.40988562633</v>
      </c>
      <c r="F353" s="17">
        <f t="shared" si="31"/>
        <v>184065.4799047402</v>
      </c>
      <c r="G353" s="17">
        <f t="shared" si="35"/>
        <v>14285790.688031491</v>
      </c>
    </row>
    <row r="354" spans="2:7">
      <c r="B354" s="16">
        <f t="shared" si="32"/>
        <v>346</v>
      </c>
      <c r="C354" s="17">
        <f t="shared" si="33"/>
        <v>14285790.688031491</v>
      </c>
      <c r="D354" s="17">
        <f t="shared" si="34"/>
        <v>54302.88115512082</v>
      </c>
      <c r="E354" s="17">
        <f t="shared" si="30"/>
        <v>129762.59874961938</v>
      </c>
      <c r="F354" s="17">
        <f t="shared" si="31"/>
        <v>184065.4799047402</v>
      </c>
      <c r="G354" s="17">
        <f t="shared" si="35"/>
        <v>14231487.806876371</v>
      </c>
    </row>
    <row r="355" spans="2:7">
      <c r="B355" s="16">
        <f t="shared" si="32"/>
        <v>347</v>
      </c>
      <c r="C355" s="17">
        <f t="shared" si="33"/>
        <v>14231487.806876371</v>
      </c>
      <c r="D355" s="17">
        <f t="shared" si="34"/>
        <v>54796.132325613158</v>
      </c>
      <c r="E355" s="17">
        <f t="shared" si="30"/>
        <v>129269.34757912705</v>
      </c>
      <c r="F355" s="17">
        <f t="shared" si="31"/>
        <v>184065.4799047402</v>
      </c>
      <c r="G355" s="17">
        <f t="shared" si="35"/>
        <v>14176691.674550757</v>
      </c>
    </row>
    <row r="356" spans="2:7">
      <c r="B356" s="16">
        <f t="shared" si="32"/>
        <v>348</v>
      </c>
      <c r="C356" s="17">
        <f t="shared" si="33"/>
        <v>14176691.674550757</v>
      </c>
      <c r="D356" s="17">
        <f t="shared" si="34"/>
        <v>55293.863860904166</v>
      </c>
      <c r="E356" s="17">
        <f t="shared" si="30"/>
        <v>128771.61604383604</v>
      </c>
      <c r="F356" s="17">
        <f t="shared" si="31"/>
        <v>184065.4799047402</v>
      </c>
      <c r="G356" s="17">
        <f t="shared" si="35"/>
        <v>14121397.810689854</v>
      </c>
    </row>
    <row r="357" spans="2:7">
      <c r="B357" s="16">
        <f t="shared" si="32"/>
        <v>349</v>
      </c>
      <c r="C357" s="17">
        <f t="shared" si="33"/>
        <v>14121397.810689854</v>
      </c>
      <c r="D357" s="17">
        <f t="shared" si="34"/>
        <v>55796.116457640703</v>
      </c>
      <c r="E357" s="17">
        <f t="shared" si="30"/>
        <v>128269.3634470995</v>
      </c>
      <c r="F357" s="17">
        <f t="shared" si="31"/>
        <v>184065.4799047402</v>
      </c>
      <c r="G357" s="17">
        <f t="shared" si="35"/>
        <v>14065601.694232212</v>
      </c>
    </row>
    <row r="358" spans="2:7">
      <c r="B358" s="16">
        <f t="shared" si="32"/>
        <v>350</v>
      </c>
      <c r="C358" s="17">
        <f t="shared" si="33"/>
        <v>14065601.694232212</v>
      </c>
      <c r="D358" s="17">
        <f t="shared" si="34"/>
        <v>56302.931182130953</v>
      </c>
      <c r="E358" s="17">
        <f t="shared" si="30"/>
        <v>127762.54872260925</v>
      </c>
      <c r="F358" s="17">
        <f t="shared" si="31"/>
        <v>184065.4799047402</v>
      </c>
      <c r="G358" s="17">
        <f t="shared" si="35"/>
        <v>14009298.763050081</v>
      </c>
    </row>
    <row r="359" spans="2:7">
      <c r="B359" s="16">
        <f t="shared" si="32"/>
        <v>351</v>
      </c>
      <c r="C359" s="17">
        <f t="shared" si="33"/>
        <v>14009298.763050081</v>
      </c>
      <c r="D359" s="17">
        <f t="shared" si="34"/>
        <v>56814.349473701979</v>
      </c>
      <c r="E359" s="17">
        <f t="shared" si="30"/>
        <v>127251.13043103823</v>
      </c>
      <c r="F359" s="17">
        <f t="shared" si="31"/>
        <v>184065.4799047402</v>
      </c>
      <c r="G359" s="17">
        <f t="shared" si="35"/>
        <v>13952484.413576379</v>
      </c>
    </row>
    <row r="360" spans="2:7">
      <c r="B360" s="16">
        <f t="shared" si="32"/>
        <v>352</v>
      </c>
      <c r="C360" s="17">
        <f t="shared" si="33"/>
        <v>13952484.413576379</v>
      </c>
      <c r="D360" s="17">
        <f t="shared" si="34"/>
        <v>57330.413148088104</v>
      </c>
      <c r="E360" s="17">
        <f t="shared" si="30"/>
        <v>126735.0667566521</v>
      </c>
      <c r="F360" s="17">
        <f t="shared" si="31"/>
        <v>184065.4799047402</v>
      </c>
      <c r="G360" s="17">
        <f t="shared" si="35"/>
        <v>13895154.000428291</v>
      </c>
    </row>
    <row r="361" spans="2:7">
      <c r="B361" s="16">
        <f t="shared" si="32"/>
        <v>353</v>
      </c>
      <c r="C361" s="17">
        <f t="shared" si="33"/>
        <v>13895154.000428291</v>
      </c>
      <c r="D361" s="17">
        <f t="shared" si="34"/>
        <v>57851.164400849884</v>
      </c>
      <c r="E361" s="17">
        <f t="shared" si="30"/>
        <v>126214.31550389032</v>
      </c>
      <c r="F361" s="17">
        <f t="shared" si="31"/>
        <v>184065.4799047402</v>
      </c>
      <c r="G361" s="17">
        <f t="shared" si="35"/>
        <v>13837302.836027442</v>
      </c>
    </row>
    <row r="362" spans="2:7">
      <c r="B362" s="16">
        <f t="shared" si="32"/>
        <v>354</v>
      </c>
      <c r="C362" s="17">
        <f t="shared" si="33"/>
        <v>13837302.836027442</v>
      </c>
      <c r="D362" s="17">
        <f t="shared" si="34"/>
        <v>58376.64581082428</v>
      </c>
      <c r="E362" s="17">
        <f t="shared" si="30"/>
        <v>125688.83409391592</v>
      </c>
      <c r="F362" s="17">
        <f t="shared" si="31"/>
        <v>184065.4799047402</v>
      </c>
      <c r="G362" s="17">
        <f t="shared" si="35"/>
        <v>13778926.190216618</v>
      </c>
    </row>
    <row r="363" spans="2:7">
      <c r="B363" s="16">
        <f t="shared" si="32"/>
        <v>355</v>
      </c>
      <c r="C363" s="17">
        <f t="shared" si="33"/>
        <v>13778926.190216618</v>
      </c>
      <c r="D363" s="17">
        <f t="shared" si="34"/>
        <v>58906.900343605928</v>
      </c>
      <c r="E363" s="17">
        <f t="shared" si="30"/>
        <v>125158.57956113428</v>
      </c>
      <c r="F363" s="17">
        <f t="shared" si="31"/>
        <v>184065.4799047402</v>
      </c>
      <c r="G363" s="17">
        <f t="shared" si="35"/>
        <v>13720019.289873011</v>
      </c>
    </row>
    <row r="364" spans="2:7">
      <c r="B364" s="16">
        <f t="shared" si="32"/>
        <v>356</v>
      </c>
      <c r="C364" s="17">
        <f t="shared" si="33"/>
        <v>13720019.289873011</v>
      </c>
      <c r="D364" s="17">
        <f t="shared" si="34"/>
        <v>59441.971355060363</v>
      </c>
      <c r="E364" s="17">
        <f t="shared" si="30"/>
        <v>124623.50854967984</v>
      </c>
      <c r="F364" s="17">
        <f t="shared" si="31"/>
        <v>184065.4799047402</v>
      </c>
      <c r="G364" s="17">
        <f t="shared" si="35"/>
        <v>13660577.318517951</v>
      </c>
    </row>
    <row r="365" spans="2:7">
      <c r="B365" s="16">
        <f t="shared" si="32"/>
        <v>357</v>
      </c>
      <c r="C365" s="17">
        <f t="shared" si="33"/>
        <v>13660577.318517951</v>
      </c>
      <c r="D365" s="17">
        <f t="shared" si="34"/>
        <v>59981.902594868821</v>
      </c>
      <c r="E365" s="17">
        <f t="shared" si="30"/>
        <v>124083.57730987138</v>
      </c>
      <c r="F365" s="17">
        <f t="shared" si="31"/>
        <v>184065.4799047402</v>
      </c>
      <c r="G365" s="17">
        <f t="shared" si="35"/>
        <v>13600595.415923083</v>
      </c>
    </row>
    <row r="366" spans="2:7">
      <c r="B366" s="16">
        <f t="shared" si="32"/>
        <v>358</v>
      </c>
      <c r="C366" s="17">
        <f t="shared" si="33"/>
        <v>13600595.415923083</v>
      </c>
      <c r="D366" s="17">
        <f t="shared" si="34"/>
        <v>60526.738210105541</v>
      </c>
      <c r="E366" s="17">
        <f t="shared" si="30"/>
        <v>123538.74169463466</v>
      </c>
      <c r="F366" s="17">
        <f t="shared" si="31"/>
        <v>184065.4799047402</v>
      </c>
      <c r="G366" s="17">
        <f t="shared" si="35"/>
        <v>13540068.677712977</v>
      </c>
    </row>
    <row r="367" spans="2:7">
      <c r="B367" s="16">
        <f t="shared" si="32"/>
        <v>359</v>
      </c>
      <c r="C367" s="17">
        <f t="shared" si="33"/>
        <v>13540068.677712977</v>
      </c>
      <c r="D367" s="17">
        <f t="shared" si="34"/>
        <v>61076.522748847332</v>
      </c>
      <c r="E367" s="17">
        <f t="shared" si="30"/>
        <v>122988.95715589287</v>
      </c>
      <c r="F367" s="17">
        <f t="shared" si="31"/>
        <v>184065.4799047402</v>
      </c>
      <c r="G367" s="17">
        <f t="shared" si="35"/>
        <v>13478992.15496413</v>
      </c>
    </row>
    <row r="368" spans="2:7">
      <c r="B368" s="16">
        <f t="shared" si="32"/>
        <v>360</v>
      </c>
      <c r="C368" s="17">
        <f t="shared" si="33"/>
        <v>13478992.15496413</v>
      </c>
      <c r="D368" s="17">
        <f t="shared" si="34"/>
        <v>61631.301163816024</v>
      </c>
      <c r="E368" s="17">
        <f t="shared" si="30"/>
        <v>122434.17874092418</v>
      </c>
      <c r="F368" s="17">
        <f t="shared" si="31"/>
        <v>184065.4799047402</v>
      </c>
      <c r="G368" s="17">
        <f t="shared" si="35"/>
        <v>13417360.853800314</v>
      </c>
    </row>
    <row r="369" spans="2:7">
      <c r="B369" s="16">
        <f t="shared" si="32"/>
        <v>361</v>
      </c>
      <c r="C369" s="17">
        <f t="shared" si="33"/>
        <v>13417360.853800314</v>
      </c>
      <c r="D369" s="17">
        <f t="shared" si="34"/>
        <v>62191.118816054033</v>
      </c>
      <c r="E369" s="17">
        <f t="shared" si="30"/>
        <v>121874.36108868617</v>
      </c>
      <c r="F369" s="17">
        <f t="shared" si="31"/>
        <v>184065.4799047402</v>
      </c>
      <c r="G369" s="17">
        <f t="shared" si="35"/>
        <v>13355169.73498426</v>
      </c>
    </row>
    <row r="370" spans="2:7">
      <c r="B370" s="16">
        <f t="shared" si="32"/>
        <v>362</v>
      </c>
      <c r="C370" s="17">
        <f t="shared" si="33"/>
        <v>13355169.73498426</v>
      </c>
      <c r="D370" s="17">
        <f t="shared" si="34"/>
        <v>62756.021478633178</v>
      </c>
      <c r="E370" s="17">
        <f t="shared" si="30"/>
        <v>121309.45842610703</v>
      </c>
      <c r="F370" s="17">
        <f t="shared" si="31"/>
        <v>184065.4799047402</v>
      </c>
      <c r="G370" s="17">
        <f t="shared" si="35"/>
        <v>13292413.713505628</v>
      </c>
    </row>
    <row r="371" spans="2:7">
      <c r="B371" s="16">
        <f t="shared" si="32"/>
        <v>363</v>
      </c>
      <c r="C371" s="17">
        <f t="shared" si="33"/>
        <v>13292413.713505628</v>
      </c>
      <c r="D371" s="17">
        <f t="shared" si="34"/>
        <v>63326.055340397419</v>
      </c>
      <c r="E371" s="17">
        <f t="shared" si="30"/>
        <v>120739.42456434279</v>
      </c>
      <c r="F371" s="17">
        <f t="shared" si="31"/>
        <v>184065.4799047402</v>
      </c>
      <c r="G371" s="17">
        <f t="shared" si="35"/>
        <v>13229087.658165229</v>
      </c>
    </row>
    <row r="372" spans="2:7">
      <c r="B372" s="16">
        <f t="shared" si="32"/>
        <v>364</v>
      </c>
      <c r="C372" s="17">
        <f t="shared" si="33"/>
        <v>13229087.658165229</v>
      </c>
      <c r="D372" s="17">
        <f t="shared" si="34"/>
        <v>63901.267009739371</v>
      </c>
      <c r="E372" s="17">
        <f t="shared" si="30"/>
        <v>120164.21289500083</v>
      </c>
      <c r="F372" s="17">
        <f t="shared" si="31"/>
        <v>184065.4799047402</v>
      </c>
      <c r="G372" s="17">
        <f t="shared" si="35"/>
        <v>13165186.391155491</v>
      </c>
    </row>
    <row r="373" spans="2:7">
      <c r="B373" s="16">
        <f t="shared" si="32"/>
        <v>365</v>
      </c>
      <c r="C373" s="17">
        <f t="shared" si="33"/>
        <v>13165186.391155491</v>
      </c>
      <c r="D373" s="17">
        <f t="shared" si="34"/>
        <v>64481.703518411174</v>
      </c>
      <c r="E373" s="17">
        <f t="shared" si="30"/>
        <v>119583.77638632903</v>
      </c>
      <c r="F373" s="17">
        <f t="shared" si="31"/>
        <v>184065.4799047402</v>
      </c>
      <c r="G373" s="17">
        <f t="shared" si="35"/>
        <v>13100704.68763708</v>
      </c>
    </row>
    <row r="374" spans="2:7">
      <c r="B374" s="16">
        <f t="shared" si="32"/>
        <v>366</v>
      </c>
      <c r="C374" s="17">
        <f t="shared" si="33"/>
        <v>13100704.68763708</v>
      </c>
      <c r="D374" s="17">
        <f t="shared" si="34"/>
        <v>65067.412325370053</v>
      </c>
      <c r="E374" s="17">
        <f t="shared" si="30"/>
        <v>118998.06757937015</v>
      </c>
      <c r="F374" s="17">
        <f t="shared" si="31"/>
        <v>184065.4799047402</v>
      </c>
      <c r="G374" s="17">
        <f t="shared" si="35"/>
        <v>13035637.27531171</v>
      </c>
    </row>
    <row r="375" spans="2:7">
      <c r="B375" s="16">
        <f t="shared" si="32"/>
        <v>367</v>
      </c>
      <c r="C375" s="17">
        <f t="shared" si="33"/>
        <v>13035637.27531171</v>
      </c>
      <c r="D375" s="17">
        <f t="shared" si="34"/>
        <v>65658.441320658851</v>
      </c>
      <c r="E375" s="17">
        <f t="shared" si="30"/>
        <v>118407.03858408135</v>
      </c>
      <c r="F375" s="17">
        <f t="shared" si="31"/>
        <v>184065.4799047402</v>
      </c>
      <c r="G375" s="17">
        <f t="shared" si="35"/>
        <v>12969978.833991051</v>
      </c>
    </row>
    <row r="376" spans="2:7">
      <c r="B376" s="16">
        <f t="shared" si="32"/>
        <v>368</v>
      </c>
      <c r="C376" s="17">
        <f t="shared" si="33"/>
        <v>12969978.833991051</v>
      </c>
      <c r="D376" s="17">
        <f t="shared" si="34"/>
        <v>66254.838829321481</v>
      </c>
      <c r="E376" s="17">
        <f t="shared" si="30"/>
        <v>117810.64107541872</v>
      </c>
      <c r="F376" s="17">
        <f t="shared" si="31"/>
        <v>184065.4799047402</v>
      </c>
      <c r="G376" s="17">
        <f t="shared" si="35"/>
        <v>12903723.995161729</v>
      </c>
    </row>
    <row r="377" spans="2:7">
      <c r="B377" s="16">
        <f t="shared" si="32"/>
        <v>369</v>
      </c>
      <c r="C377" s="17">
        <f t="shared" si="33"/>
        <v>12903723.995161729</v>
      </c>
      <c r="D377" s="17">
        <f t="shared" si="34"/>
        <v>66856.653615354488</v>
      </c>
      <c r="E377" s="17">
        <f t="shared" si="30"/>
        <v>117208.82628938572</v>
      </c>
      <c r="F377" s="17">
        <f t="shared" si="31"/>
        <v>184065.4799047402</v>
      </c>
      <c r="G377" s="17">
        <f t="shared" si="35"/>
        <v>12836867.341546375</v>
      </c>
    </row>
    <row r="378" spans="2:7">
      <c r="B378" s="16">
        <f t="shared" si="32"/>
        <v>370</v>
      </c>
      <c r="C378" s="17">
        <f t="shared" si="33"/>
        <v>12836867.341546375</v>
      </c>
      <c r="D378" s="17">
        <f t="shared" si="34"/>
        <v>67463.934885693961</v>
      </c>
      <c r="E378" s="17">
        <f t="shared" si="30"/>
        <v>116601.54501904624</v>
      </c>
      <c r="F378" s="17">
        <f t="shared" si="31"/>
        <v>184065.4799047402</v>
      </c>
      <c r="G378" s="17">
        <f t="shared" si="35"/>
        <v>12769403.406660682</v>
      </c>
    </row>
    <row r="379" spans="2:7">
      <c r="B379" s="16">
        <f t="shared" si="32"/>
        <v>371</v>
      </c>
      <c r="C379" s="17">
        <f t="shared" si="33"/>
        <v>12769403.406660682</v>
      </c>
      <c r="D379" s="17">
        <f t="shared" si="34"/>
        <v>68076.732294239016</v>
      </c>
      <c r="E379" s="17">
        <f t="shared" si="30"/>
        <v>115988.74761050119</v>
      </c>
      <c r="F379" s="17">
        <f t="shared" si="31"/>
        <v>184065.4799047402</v>
      </c>
      <c r="G379" s="17">
        <f t="shared" si="35"/>
        <v>12701326.674366442</v>
      </c>
    </row>
    <row r="380" spans="2:7">
      <c r="B380" s="16">
        <f t="shared" si="32"/>
        <v>372</v>
      </c>
      <c r="C380" s="17">
        <f t="shared" si="33"/>
        <v>12701326.674366442</v>
      </c>
      <c r="D380" s="17">
        <f t="shared" si="34"/>
        <v>68695.095945911686</v>
      </c>
      <c r="E380" s="17">
        <f t="shared" si="30"/>
        <v>115370.38395882852</v>
      </c>
      <c r="F380" s="17">
        <f t="shared" si="31"/>
        <v>184065.4799047402</v>
      </c>
      <c r="G380" s="17">
        <f t="shared" si="35"/>
        <v>12632631.578420531</v>
      </c>
    </row>
    <row r="381" spans="2:7">
      <c r="B381" s="16">
        <f t="shared" si="32"/>
        <v>373</v>
      </c>
      <c r="C381" s="17">
        <f t="shared" si="33"/>
        <v>12632631.578420531</v>
      </c>
      <c r="D381" s="17">
        <f t="shared" si="34"/>
        <v>69319.076400753722</v>
      </c>
      <c r="E381" s="17">
        <f t="shared" si="30"/>
        <v>114746.40350398648</v>
      </c>
      <c r="F381" s="17">
        <f t="shared" si="31"/>
        <v>184065.4799047402</v>
      </c>
      <c r="G381" s="17">
        <f t="shared" si="35"/>
        <v>12563312.502019778</v>
      </c>
    </row>
    <row r="382" spans="2:7">
      <c r="B382" s="16">
        <f t="shared" si="32"/>
        <v>374</v>
      </c>
      <c r="C382" s="17">
        <f t="shared" si="33"/>
        <v>12563312.502019778</v>
      </c>
      <c r="D382" s="17">
        <f t="shared" si="34"/>
        <v>69948.724678060549</v>
      </c>
      <c r="E382" s="17">
        <f t="shared" si="30"/>
        <v>114116.75522667966</v>
      </c>
      <c r="F382" s="17">
        <f t="shared" si="31"/>
        <v>184065.4799047402</v>
      </c>
      <c r="G382" s="17">
        <f t="shared" si="35"/>
        <v>12493363.777341718</v>
      </c>
    </row>
    <row r="383" spans="2:7">
      <c r="B383" s="16">
        <f t="shared" si="32"/>
        <v>375</v>
      </c>
      <c r="C383" s="17">
        <f t="shared" si="33"/>
        <v>12493363.777341718</v>
      </c>
      <c r="D383" s="17">
        <f t="shared" si="34"/>
        <v>70584.092260552934</v>
      </c>
      <c r="E383" s="17">
        <f t="shared" si="30"/>
        <v>113481.38764418727</v>
      </c>
      <c r="F383" s="17">
        <f t="shared" si="31"/>
        <v>184065.4799047402</v>
      </c>
      <c r="G383" s="17">
        <f t="shared" si="35"/>
        <v>12422779.685081165</v>
      </c>
    </row>
    <row r="384" spans="2:7">
      <c r="B384" s="16">
        <f t="shared" si="32"/>
        <v>376</v>
      </c>
      <c r="C384" s="17">
        <f t="shared" si="33"/>
        <v>12422779.685081165</v>
      </c>
      <c r="D384" s="17">
        <f t="shared" si="34"/>
        <v>71225.231098586301</v>
      </c>
      <c r="E384" s="17">
        <f t="shared" si="30"/>
        <v>112840.2488061539</v>
      </c>
      <c r="F384" s="17">
        <f t="shared" si="31"/>
        <v>184065.4799047402</v>
      </c>
      <c r="G384" s="17">
        <f t="shared" si="35"/>
        <v>12351554.453982579</v>
      </c>
    </row>
    <row r="385" spans="2:7">
      <c r="B385" s="16">
        <f t="shared" si="32"/>
        <v>377</v>
      </c>
      <c r="C385" s="17">
        <f t="shared" si="33"/>
        <v>12351554.453982579</v>
      </c>
      <c r="D385" s="17">
        <f t="shared" si="34"/>
        <v>71872.193614398449</v>
      </c>
      <c r="E385" s="17">
        <f t="shared" si="30"/>
        <v>112193.28629034176</v>
      </c>
      <c r="F385" s="17">
        <f t="shared" si="31"/>
        <v>184065.4799047402</v>
      </c>
      <c r="G385" s="17">
        <f t="shared" si="35"/>
        <v>12279682.26036818</v>
      </c>
    </row>
    <row r="386" spans="2:7">
      <c r="B386" s="16">
        <f t="shared" si="32"/>
        <v>378</v>
      </c>
      <c r="C386" s="17">
        <f t="shared" si="33"/>
        <v>12279682.26036818</v>
      </c>
      <c r="D386" s="17">
        <f t="shared" si="34"/>
        <v>72525.032706395912</v>
      </c>
      <c r="E386" s="17">
        <f t="shared" si="30"/>
        <v>111540.44719834429</v>
      </c>
      <c r="F386" s="17">
        <f t="shared" si="31"/>
        <v>184065.4799047402</v>
      </c>
      <c r="G386" s="17">
        <f t="shared" si="35"/>
        <v>12207157.227661783</v>
      </c>
    </row>
    <row r="387" spans="2:7">
      <c r="B387" s="16">
        <f t="shared" si="32"/>
        <v>379</v>
      </c>
      <c r="C387" s="17">
        <f t="shared" si="33"/>
        <v>12207157.227661783</v>
      </c>
      <c r="D387" s="17">
        <f t="shared" si="34"/>
        <v>73183.801753479012</v>
      </c>
      <c r="E387" s="17">
        <f t="shared" si="30"/>
        <v>110881.67815126119</v>
      </c>
      <c r="F387" s="17">
        <f t="shared" si="31"/>
        <v>184065.4799047402</v>
      </c>
      <c r="G387" s="17">
        <f t="shared" si="35"/>
        <v>12133973.425908305</v>
      </c>
    </row>
    <row r="388" spans="2:7">
      <c r="B388" s="16">
        <f t="shared" si="32"/>
        <v>380</v>
      </c>
      <c r="C388" s="17">
        <f t="shared" si="33"/>
        <v>12133973.425908305</v>
      </c>
      <c r="D388" s="17">
        <f t="shared" si="34"/>
        <v>73848.554619406437</v>
      </c>
      <c r="E388" s="17">
        <f t="shared" si="30"/>
        <v>110216.92528533377</v>
      </c>
      <c r="F388" s="17">
        <f t="shared" si="31"/>
        <v>184065.4799047402</v>
      </c>
      <c r="G388" s="17">
        <f t="shared" si="35"/>
        <v>12060124.871288897</v>
      </c>
    </row>
    <row r="389" spans="2:7">
      <c r="B389" s="16">
        <f t="shared" si="32"/>
        <v>381</v>
      </c>
      <c r="C389" s="17">
        <f t="shared" si="33"/>
        <v>12060124.871288897</v>
      </c>
      <c r="D389" s="17">
        <f t="shared" si="34"/>
        <v>74519.345657199374</v>
      </c>
      <c r="E389" s="17">
        <f t="shared" si="30"/>
        <v>109546.13424754083</v>
      </c>
      <c r="F389" s="17">
        <f t="shared" si="31"/>
        <v>184065.4799047402</v>
      </c>
      <c r="G389" s="17">
        <f t="shared" si="35"/>
        <v>11985605.525631698</v>
      </c>
    </row>
    <row r="390" spans="2:7">
      <c r="B390" s="16">
        <f t="shared" si="32"/>
        <v>382</v>
      </c>
      <c r="C390" s="17">
        <f t="shared" si="33"/>
        <v>11985605.525631698</v>
      </c>
      <c r="D390" s="17">
        <f t="shared" si="34"/>
        <v>75196.229713585621</v>
      </c>
      <c r="E390" s="17">
        <f t="shared" si="30"/>
        <v>108869.25019115458</v>
      </c>
      <c r="F390" s="17">
        <f t="shared" si="31"/>
        <v>184065.4799047402</v>
      </c>
      <c r="G390" s="17">
        <f t="shared" si="35"/>
        <v>11910409.295918113</v>
      </c>
    </row>
    <row r="391" spans="2:7">
      <c r="B391" s="16">
        <f t="shared" si="32"/>
        <v>383</v>
      </c>
      <c r="C391" s="17">
        <f t="shared" si="33"/>
        <v>11910409.295918113</v>
      </c>
      <c r="D391" s="17">
        <f t="shared" si="34"/>
        <v>75879.262133484022</v>
      </c>
      <c r="E391" s="17">
        <f t="shared" si="30"/>
        <v>108186.21777125618</v>
      </c>
      <c r="F391" s="17">
        <f t="shared" si="31"/>
        <v>184065.4799047402</v>
      </c>
      <c r="G391" s="17">
        <f t="shared" si="35"/>
        <v>11834530.033784628</v>
      </c>
    </row>
    <row r="392" spans="2:7">
      <c r="B392" s="16">
        <f t="shared" si="32"/>
        <v>384</v>
      </c>
      <c r="C392" s="17">
        <f t="shared" si="33"/>
        <v>11834530.033784628</v>
      </c>
      <c r="D392" s="17">
        <f t="shared" si="34"/>
        <v>76568.498764529839</v>
      </c>
      <c r="E392" s="17">
        <f t="shared" si="30"/>
        <v>107496.98114021037</v>
      </c>
      <c r="F392" s="17">
        <f t="shared" si="31"/>
        <v>184065.4799047402</v>
      </c>
      <c r="G392" s="17">
        <f t="shared" si="35"/>
        <v>11757961.535020098</v>
      </c>
    </row>
    <row r="393" spans="2:7">
      <c r="B393" s="16">
        <f t="shared" si="32"/>
        <v>385</v>
      </c>
      <c r="C393" s="17">
        <f t="shared" si="33"/>
        <v>11757961.535020098</v>
      </c>
      <c r="D393" s="17">
        <f t="shared" si="34"/>
        <v>77263.995961640976</v>
      </c>
      <c r="E393" s="17">
        <f t="shared" ref="E393:E456" si="36">IF(B393="","",C393*Vextir/12)</f>
        <v>106801.48394309923</v>
      </c>
      <c r="F393" s="17">
        <f t="shared" ref="F393:F456" si="37">IF(B393="","",Greiðsla)</f>
        <v>184065.4799047402</v>
      </c>
      <c r="G393" s="17">
        <f t="shared" si="35"/>
        <v>11680697.539058456</v>
      </c>
    </row>
    <row r="394" spans="2:7">
      <c r="B394" s="16">
        <f t="shared" ref="B394:B457" si="38">IF(OR(B393="",B393=Fj.afborgana),"",B393+1)</f>
        <v>386</v>
      </c>
      <c r="C394" s="17">
        <f t="shared" si="33"/>
        <v>11680697.539058456</v>
      </c>
      <c r="D394" s="17">
        <f t="shared" si="34"/>
        <v>77965.810591625894</v>
      </c>
      <c r="E394" s="17">
        <f t="shared" si="36"/>
        <v>106099.66931311431</v>
      </c>
      <c r="F394" s="17">
        <f t="shared" si="37"/>
        <v>184065.4799047402</v>
      </c>
      <c r="G394" s="17">
        <f t="shared" si="35"/>
        <v>11602731.728466831</v>
      </c>
    </row>
    <row r="395" spans="2:7">
      <c r="B395" s="16">
        <f t="shared" si="38"/>
        <v>387</v>
      </c>
      <c r="C395" s="17">
        <f t="shared" si="33"/>
        <v>11602731.728466831</v>
      </c>
      <c r="D395" s="17">
        <f t="shared" si="34"/>
        <v>78674.000037833146</v>
      </c>
      <c r="E395" s="17">
        <f t="shared" si="36"/>
        <v>105391.47986690706</v>
      </c>
      <c r="F395" s="17">
        <f t="shared" si="37"/>
        <v>184065.4799047402</v>
      </c>
      <c r="G395" s="17">
        <f t="shared" si="35"/>
        <v>11524057.728428997</v>
      </c>
    </row>
    <row r="396" spans="2:7">
      <c r="B396" s="16">
        <f t="shared" si="38"/>
        <v>388</v>
      </c>
      <c r="C396" s="17">
        <f t="shared" si="33"/>
        <v>11524057.728428997</v>
      </c>
      <c r="D396" s="17">
        <f t="shared" si="34"/>
        <v>79388.622204843472</v>
      </c>
      <c r="E396" s="17">
        <f t="shared" si="36"/>
        <v>104676.85769989673</v>
      </c>
      <c r="F396" s="17">
        <f t="shared" si="37"/>
        <v>184065.4799047402</v>
      </c>
      <c r="G396" s="17">
        <f t="shared" si="35"/>
        <v>11444669.106224153</v>
      </c>
    </row>
    <row r="397" spans="2:7">
      <c r="B397" s="16">
        <f t="shared" si="38"/>
        <v>389</v>
      </c>
      <c r="C397" s="17">
        <f t="shared" ref="C397:C460" si="39">IF(B397="","",G396)</f>
        <v>11444669.106224153</v>
      </c>
      <c r="D397" s="17">
        <f t="shared" ref="D397:D460" si="40">IF(B397="","",F397-E397)</f>
        <v>80109.735523204159</v>
      </c>
      <c r="E397" s="17">
        <f t="shared" si="36"/>
        <v>103955.74438153605</v>
      </c>
      <c r="F397" s="17">
        <f t="shared" si="37"/>
        <v>184065.4799047402</v>
      </c>
      <c r="G397" s="17">
        <f t="shared" ref="G397:G460" si="41">IF(B397="","",C397-D397)</f>
        <v>11364559.37070095</v>
      </c>
    </row>
    <row r="398" spans="2:7">
      <c r="B398" s="16">
        <f t="shared" si="38"/>
        <v>390</v>
      </c>
      <c r="C398" s="17">
        <f t="shared" si="39"/>
        <v>11364559.37070095</v>
      </c>
      <c r="D398" s="17">
        <f t="shared" si="40"/>
        <v>80837.398954206583</v>
      </c>
      <c r="E398" s="17">
        <f t="shared" si="36"/>
        <v>103228.08095053362</v>
      </c>
      <c r="F398" s="17">
        <f t="shared" si="37"/>
        <v>184065.4799047402</v>
      </c>
      <c r="G398" s="17">
        <f t="shared" si="41"/>
        <v>11283721.971746743</v>
      </c>
    </row>
    <row r="399" spans="2:7">
      <c r="B399" s="16">
        <f t="shared" si="38"/>
        <v>391</v>
      </c>
      <c r="C399" s="17">
        <f t="shared" si="39"/>
        <v>11283721.971746743</v>
      </c>
      <c r="D399" s="17">
        <f t="shared" si="40"/>
        <v>81571.671994707285</v>
      </c>
      <c r="E399" s="17">
        <f t="shared" si="36"/>
        <v>102493.80791003292</v>
      </c>
      <c r="F399" s="17">
        <f t="shared" si="37"/>
        <v>184065.4799047402</v>
      </c>
      <c r="G399" s="17">
        <f t="shared" si="41"/>
        <v>11202150.299752036</v>
      </c>
    </row>
    <row r="400" spans="2:7">
      <c r="B400" s="16">
        <f t="shared" si="38"/>
        <v>392</v>
      </c>
      <c r="C400" s="17">
        <f t="shared" si="39"/>
        <v>11202150.299752036</v>
      </c>
      <c r="D400" s="17">
        <f t="shared" si="40"/>
        <v>82312.614681992534</v>
      </c>
      <c r="E400" s="17">
        <f t="shared" si="36"/>
        <v>101752.86522274767</v>
      </c>
      <c r="F400" s="17">
        <f t="shared" si="37"/>
        <v>184065.4799047402</v>
      </c>
      <c r="G400" s="17">
        <f t="shared" si="41"/>
        <v>11119837.685070043</v>
      </c>
    </row>
    <row r="401" spans="2:7">
      <c r="B401" s="16">
        <f t="shared" si="38"/>
        <v>393</v>
      </c>
      <c r="C401" s="17">
        <f t="shared" si="39"/>
        <v>11119837.685070043</v>
      </c>
      <c r="D401" s="17">
        <f t="shared" si="40"/>
        <v>83060.287598687311</v>
      </c>
      <c r="E401" s="17">
        <f t="shared" si="36"/>
        <v>101005.19230605289</v>
      </c>
      <c r="F401" s="17">
        <f t="shared" si="37"/>
        <v>184065.4799047402</v>
      </c>
      <c r="G401" s="17">
        <f t="shared" si="41"/>
        <v>11036777.397471355</v>
      </c>
    </row>
    <row r="402" spans="2:7">
      <c r="B402" s="16">
        <f t="shared" si="38"/>
        <v>394</v>
      </c>
      <c r="C402" s="17">
        <f t="shared" si="39"/>
        <v>11036777.397471355</v>
      </c>
      <c r="D402" s="17">
        <f t="shared" si="40"/>
        <v>83814.751877708724</v>
      </c>
      <c r="E402" s="17">
        <f t="shared" si="36"/>
        <v>100250.72802703148</v>
      </c>
      <c r="F402" s="17">
        <f t="shared" si="37"/>
        <v>184065.4799047402</v>
      </c>
      <c r="G402" s="17">
        <f t="shared" si="41"/>
        <v>10952962.645593647</v>
      </c>
    </row>
    <row r="403" spans="2:7">
      <c r="B403" s="16">
        <f t="shared" si="38"/>
        <v>395</v>
      </c>
      <c r="C403" s="17">
        <f t="shared" si="39"/>
        <v>10952962.645593647</v>
      </c>
      <c r="D403" s="17">
        <f t="shared" si="40"/>
        <v>84576.069207264591</v>
      </c>
      <c r="E403" s="17">
        <f t="shared" si="36"/>
        <v>99489.410697475614</v>
      </c>
      <c r="F403" s="17">
        <f t="shared" si="37"/>
        <v>184065.4799047402</v>
      </c>
      <c r="G403" s="17">
        <f t="shared" si="41"/>
        <v>10868386.576386383</v>
      </c>
    </row>
    <row r="404" spans="2:7">
      <c r="B404" s="16">
        <f t="shared" si="38"/>
        <v>396</v>
      </c>
      <c r="C404" s="17">
        <f t="shared" si="39"/>
        <v>10868386.576386383</v>
      </c>
      <c r="D404" s="17">
        <f t="shared" si="40"/>
        <v>85344.301835897233</v>
      </c>
      <c r="E404" s="17">
        <f t="shared" si="36"/>
        <v>98721.178068842972</v>
      </c>
      <c r="F404" s="17">
        <f t="shared" si="37"/>
        <v>184065.4799047402</v>
      </c>
      <c r="G404" s="17">
        <f t="shared" si="41"/>
        <v>10783042.274550486</v>
      </c>
    </row>
    <row r="405" spans="2:7">
      <c r="B405" s="16">
        <f t="shared" si="38"/>
        <v>397</v>
      </c>
      <c r="C405" s="17">
        <f t="shared" si="39"/>
        <v>10783042.274550486</v>
      </c>
      <c r="D405" s="17">
        <f t="shared" si="40"/>
        <v>86119.512577573289</v>
      </c>
      <c r="E405" s="17">
        <f t="shared" si="36"/>
        <v>97945.967327166916</v>
      </c>
      <c r="F405" s="17">
        <f t="shared" si="37"/>
        <v>184065.4799047402</v>
      </c>
      <c r="G405" s="17">
        <f t="shared" si="41"/>
        <v>10696922.761972914</v>
      </c>
    </row>
    <row r="406" spans="2:7">
      <c r="B406" s="16">
        <f t="shared" si="38"/>
        <v>398</v>
      </c>
      <c r="C406" s="17">
        <f t="shared" si="39"/>
        <v>10696922.761972914</v>
      </c>
      <c r="D406" s="17">
        <f t="shared" si="40"/>
        <v>86901.764816819588</v>
      </c>
      <c r="E406" s="17">
        <f t="shared" si="36"/>
        <v>97163.715087920616</v>
      </c>
      <c r="F406" s="17">
        <f t="shared" si="37"/>
        <v>184065.4799047402</v>
      </c>
      <c r="G406" s="17">
        <f t="shared" si="41"/>
        <v>10610020.997156095</v>
      </c>
    </row>
    <row r="407" spans="2:7">
      <c r="B407" s="16">
        <f t="shared" si="38"/>
        <v>399</v>
      </c>
      <c r="C407" s="17">
        <f t="shared" si="39"/>
        <v>10610020.997156095</v>
      </c>
      <c r="D407" s="17">
        <f t="shared" si="40"/>
        <v>87691.122513905677</v>
      </c>
      <c r="E407" s="17">
        <f t="shared" si="36"/>
        <v>96374.357390834528</v>
      </c>
      <c r="F407" s="17">
        <f t="shared" si="37"/>
        <v>184065.4799047402</v>
      </c>
      <c r="G407" s="17">
        <f t="shared" si="41"/>
        <v>10522329.87464219</v>
      </c>
    </row>
    <row r="408" spans="2:7">
      <c r="B408" s="16">
        <f t="shared" si="38"/>
        <v>400</v>
      </c>
      <c r="C408" s="17">
        <f t="shared" si="39"/>
        <v>10522329.87464219</v>
      </c>
      <c r="D408" s="17">
        <f t="shared" si="40"/>
        <v>88487.650210073654</v>
      </c>
      <c r="E408" s="17">
        <f t="shared" si="36"/>
        <v>95577.82969466655</v>
      </c>
      <c r="F408" s="17">
        <f t="shared" si="37"/>
        <v>184065.4799047402</v>
      </c>
      <c r="G408" s="17">
        <f t="shared" si="41"/>
        <v>10433842.224432116</v>
      </c>
    </row>
    <row r="409" spans="2:7">
      <c r="B409" s="16">
        <f t="shared" si="38"/>
        <v>401</v>
      </c>
      <c r="C409" s="17">
        <f t="shared" si="39"/>
        <v>10433842.224432116</v>
      </c>
      <c r="D409" s="17">
        <f t="shared" si="40"/>
        <v>89291.413032815137</v>
      </c>
      <c r="E409" s="17">
        <f t="shared" si="36"/>
        <v>94774.066871925068</v>
      </c>
      <c r="F409" s="17">
        <f t="shared" si="37"/>
        <v>184065.4799047402</v>
      </c>
      <c r="G409" s="17">
        <f t="shared" si="41"/>
        <v>10344550.811399302</v>
      </c>
    </row>
    <row r="410" spans="2:7">
      <c r="B410" s="16">
        <f t="shared" si="38"/>
        <v>402</v>
      </c>
      <c r="C410" s="17">
        <f t="shared" si="39"/>
        <v>10344550.811399302</v>
      </c>
      <c r="D410" s="17">
        <f t="shared" si="40"/>
        <v>90102.476701196545</v>
      </c>
      <c r="E410" s="17">
        <f t="shared" si="36"/>
        <v>93963.00320354366</v>
      </c>
      <c r="F410" s="17">
        <f t="shared" si="37"/>
        <v>184065.4799047402</v>
      </c>
      <c r="G410" s="17">
        <f t="shared" si="41"/>
        <v>10254448.334698105</v>
      </c>
    </row>
    <row r="411" spans="2:7">
      <c r="B411" s="16">
        <f t="shared" si="38"/>
        <v>403</v>
      </c>
      <c r="C411" s="17">
        <f t="shared" si="39"/>
        <v>10254448.334698105</v>
      </c>
      <c r="D411" s="17">
        <f t="shared" si="40"/>
        <v>90920.907531232413</v>
      </c>
      <c r="E411" s="17">
        <f t="shared" si="36"/>
        <v>93144.572373507792</v>
      </c>
      <c r="F411" s="17">
        <f t="shared" si="37"/>
        <v>184065.4799047402</v>
      </c>
      <c r="G411" s="17">
        <f t="shared" si="41"/>
        <v>10163527.427166874</v>
      </c>
    </row>
    <row r="412" spans="2:7">
      <c r="B412" s="16">
        <f t="shared" si="38"/>
        <v>404</v>
      </c>
      <c r="C412" s="17">
        <f t="shared" si="39"/>
        <v>10163527.427166874</v>
      </c>
      <c r="D412" s="17">
        <f t="shared" si="40"/>
        <v>91746.772441307767</v>
      </c>
      <c r="E412" s="17">
        <f t="shared" si="36"/>
        <v>92318.707463432438</v>
      </c>
      <c r="F412" s="17">
        <f t="shared" si="37"/>
        <v>184065.4799047402</v>
      </c>
      <c r="G412" s="17">
        <f t="shared" si="41"/>
        <v>10071780.654725567</v>
      </c>
    </row>
    <row r="413" spans="2:7">
      <c r="B413" s="16">
        <f t="shared" si="38"/>
        <v>405</v>
      </c>
      <c r="C413" s="17">
        <f t="shared" si="39"/>
        <v>10071780.654725567</v>
      </c>
      <c r="D413" s="17">
        <f t="shared" si="40"/>
        <v>92580.138957649629</v>
      </c>
      <c r="E413" s="17">
        <f t="shared" si="36"/>
        <v>91485.340947090575</v>
      </c>
      <c r="F413" s="17">
        <f t="shared" si="37"/>
        <v>184065.4799047402</v>
      </c>
      <c r="G413" s="17">
        <f t="shared" si="41"/>
        <v>9979200.515767917</v>
      </c>
    </row>
    <row r="414" spans="2:7">
      <c r="B414" s="16">
        <f t="shared" si="38"/>
        <v>406</v>
      </c>
      <c r="C414" s="17">
        <f t="shared" si="39"/>
        <v>9979200.515767917</v>
      </c>
      <c r="D414" s="17">
        <f t="shared" si="40"/>
        <v>93421.075219848295</v>
      </c>
      <c r="E414" s="17">
        <f t="shared" si="36"/>
        <v>90644.40468489191</v>
      </c>
      <c r="F414" s="17">
        <f t="shared" si="37"/>
        <v>184065.4799047402</v>
      </c>
      <c r="G414" s="17">
        <f t="shared" si="41"/>
        <v>9885779.4405480679</v>
      </c>
    </row>
    <row r="415" spans="2:7">
      <c r="B415" s="16">
        <f t="shared" si="38"/>
        <v>407</v>
      </c>
      <c r="C415" s="17">
        <f t="shared" si="39"/>
        <v>9885779.4405480679</v>
      </c>
      <c r="D415" s="17">
        <f t="shared" si="40"/>
        <v>94269.649986428587</v>
      </c>
      <c r="E415" s="17">
        <f t="shared" si="36"/>
        <v>89795.829918311618</v>
      </c>
      <c r="F415" s="17">
        <f t="shared" si="37"/>
        <v>184065.4799047402</v>
      </c>
      <c r="G415" s="17">
        <f t="shared" si="41"/>
        <v>9791509.7905616388</v>
      </c>
    </row>
    <row r="416" spans="2:7">
      <c r="B416" s="16">
        <f t="shared" si="38"/>
        <v>408</v>
      </c>
      <c r="C416" s="17">
        <f t="shared" si="39"/>
        <v>9791509.7905616388</v>
      </c>
      <c r="D416" s="17">
        <f t="shared" si="40"/>
        <v>95125.93264047199</v>
      </c>
      <c r="E416" s="17">
        <f t="shared" si="36"/>
        <v>88939.547264268214</v>
      </c>
      <c r="F416" s="17">
        <f t="shared" si="37"/>
        <v>184065.4799047402</v>
      </c>
      <c r="G416" s="17">
        <f t="shared" si="41"/>
        <v>9696383.8579211663</v>
      </c>
    </row>
    <row r="417" spans="2:7">
      <c r="B417" s="16">
        <f t="shared" si="38"/>
        <v>409</v>
      </c>
      <c r="C417" s="17">
        <f t="shared" si="39"/>
        <v>9696383.8579211663</v>
      </c>
      <c r="D417" s="17">
        <f t="shared" si="40"/>
        <v>95989.993195289615</v>
      </c>
      <c r="E417" s="17">
        <f t="shared" si="36"/>
        <v>88075.48670945059</v>
      </c>
      <c r="F417" s="17">
        <f t="shared" si="37"/>
        <v>184065.4799047402</v>
      </c>
      <c r="G417" s="17">
        <f t="shared" si="41"/>
        <v>9600393.8647258766</v>
      </c>
    </row>
    <row r="418" spans="2:7">
      <c r="B418" s="16">
        <f t="shared" si="38"/>
        <v>410</v>
      </c>
      <c r="C418" s="17">
        <f t="shared" si="39"/>
        <v>9600393.8647258766</v>
      </c>
      <c r="D418" s="17">
        <f t="shared" si="40"/>
        <v>96861.90230014683</v>
      </c>
      <c r="E418" s="17">
        <f t="shared" si="36"/>
        <v>87203.577604593374</v>
      </c>
      <c r="F418" s="17">
        <f t="shared" si="37"/>
        <v>184065.4799047402</v>
      </c>
      <c r="G418" s="17">
        <f t="shared" si="41"/>
        <v>9503531.9624257293</v>
      </c>
    </row>
    <row r="419" spans="2:7">
      <c r="B419" s="16">
        <f t="shared" si="38"/>
        <v>411</v>
      </c>
      <c r="C419" s="17">
        <f t="shared" si="39"/>
        <v>9503531.9624257293</v>
      </c>
      <c r="D419" s="17">
        <f t="shared" si="40"/>
        <v>97741.731246039839</v>
      </c>
      <c r="E419" s="17">
        <f t="shared" si="36"/>
        <v>86323.748658700366</v>
      </c>
      <c r="F419" s="17">
        <f t="shared" si="37"/>
        <v>184065.4799047402</v>
      </c>
      <c r="G419" s="17">
        <f t="shared" si="41"/>
        <v>9405790.23117969</v>
      </c>
    </row>
    <row r="420" spans="2:7">
      <c r="B420" s="16">
        <f t="shared" si="38"/>
        <v>412</v>
      </c>
      <c r="C420" s="17">
        <f t="shared" si="39"/>
        <v>9405790.23117969</v>
      </c>
      <c r="D420" s="17">
        <f t="shared" si="40"/>
        <v>98629.551971524692</v>
      </c>
      <c r="E420" s="17">
        <f t="shared" si="36"/>
        <v>85435.927933215513</v>
      </c>
      <c r="F420" s="17">
        <f t="shared" si="37"/>
        <v>184065.4799047402</v>
      </c>
      <c r="G420" s="17">
        <f t="shared" si="41"/>
        <v>9307160.679208165</v>
      </c>
    </row>
    <row r="421" spans="2:7">
      <c r="B421" s="16">
        <f t="shared" si="38"/>
        <v>413</v>
      </c>
      <c r="C421" s="17">
        <f t="shared" si="39"/>
        <v>9307160.679208165</v>
      </c>
      <c r="D421" s="17">
        <f t="shared" si="40"/>
        <v>99525.437068599378</v>
      </c>
      <c r="E421" s="17">
        <f t="shared" si="36"/>
        <v>84540.042836140827</v>
      </c>
      <c r="F421" s="17">
        <f t="shared" si="37"/>
        <v>184065.4799047402</v>
      </c>
      <c r="G421" s="17">
        <f t="shared" si="41"/>
        <v>9207635.2421395648</v>
      </c>
    </row>
    <row r="422" spans="2:7">
      <c r="B422" s="16">
        <f t="shared" si="38"/>
        <v>414</v>
      </c>
      <c r="C422" s="17">
        <f t="shared" si="39"/>
        <v>9207635.2421395648</v>
      </c>
      <c r="D422" s="17">
        <f t="shared" si="40"/>
        <v>100429.45978863916</v>
      </c>
      <c r="E422" s="17">
        <f t="shared" si="36"/>
        <v>83636.020116101048</v>
      </c>
      <c r="F422" s="17">
        <f t="shared" si="37"/>
        <v>184065.4799047402</v>
      </c>
      <c r="G422" s="17">
        <f t="shared" si="41"/>
        <v>9107205.7823509257</v>
      </c>
    </row>
    <row r="423" spans="2:7">
      <c r="B423" s="16">
        <f t="shared" si="38"/>
        <v>415</v>
      </c>
      <c r="C423" s="17">
        <f t="shared" si="39"/>
        <v>9107205.7823509257</v>
      </c>
      <c r="D423" s="17">
        <f t="shared" si="40"/>
        <v>101341.69404838597</v>
      </c>
      <c r="E423" s="17">
        <f t="shared" si="36"/>
        <v>82723.78585635424</v>
      </c>
      <c r="F423" s="17">
        <f t="shared" si="37"/>
        <v>184065.4799047402</v>
      </c>
      <c r="G423" s="17">
        <f t="shared" si="41"/>
        <v>9005864.0883025397</v>
      </c>
    </row>
    <row r="424" spans="2:7">
      <c r="B424" s="16">
        <f t="shared" si="38"/>
        <v>416</v>
      </c>
      <c r="C424" s="17">
        <f t="shared" si="39"/>
        <v>9005864.0883025397</v>
      </c>
      <c r="D424" s="17">
        <f t="shared" si="40"/>
        <v>102262.21443599214</v>
      </c>
      <c r="E424" s="17">
        <f t="shared" si="36"/>
        <v>81803.265468748068</v>
      </c>
      <c r="F424" s="17">
        <f t="shared" si="37"/>
        <v>184065.4799047402</v>
      </c>
      <c r="G424" s="17">
        <f t="shared" si="41"/>
        <v>8903601.8738665469</v>
      </c>
    </row>
    <row r="425" spans="2:7">
      <c r="B425" s="16">
        <f t="shared" si="38"/>
        <v>417</v>
      </c>
      <c r="C425" s="17">
        <f t="shared" si="39"/>
        <v>8903601.8738665469</v>
      </c>
      <c r="D425" s="17">
        <f t="shared" si="40"/>
        <v>103191.09621711906</v>
      </c>
      <c r="E425" s="17">
        <f t="shared" si="36"/>
        <v>80874.383687621143</v>
      </c>
      <c r="F425" s="17">
        <f t="shared" si="37"/>
        <v>184065.4799047402</v>
      </c>
      <c r="G425" s="17">
        <f t="shared" si="41"/>
        <v>8800410.7776494287</v>
      </c>
    </row>
    <row r="426" spans="2:7">
      <c r="B426" s="16">
        <f t="shared" si="38"/>
        <v>418</v>
      </c>
      <c r="C426" s="17">
        <f t="shared" si="39"/>
        <v>8800410.7776494287</v>
      </c>
      <c r="D426" s="17">
        <f t="shared" si="40"/>
        <v>104128.41534109123</v>
      </c>
      <c r="E426" s="17">
        <f t="shared" si="36"/>
        <v>79937.064563648979</v>
      </c>
      <c r="F426" s="17">
        <f t="shared" si="37"/>
        <v>184065.4799047402</v>
      </c>
      <c r="G426" s="17">
        <f t="shared" si="41"/>
        <v>8696282.3623083383</v>
      </c>
    </row>
    <row r="427" spans="2:7">
      <c r="B427" s="16">
        <f t="shared" si="38"/>
        <v>419</v>
      </c>
      <c r="C427" s="17">
        <f t="shared" si="39"/>
        <v>8696282.3623083383</v>
      </c>
      <c r="D427" s="17">
        <f t="shared" si="40"/>
        <v>105074.24844710613</v>
      </c>
      <c r="E427" s="17">
        <f t="shared" si="36"/>
        <v>78991.231457634072</v>
      </c>
      <c r="F427" s="17">
        <f t="shared" si="37"/>
        <v>184065.4799047402</v>
      </c>
      <c r="G427" s="17">
        <f t="shared" si="41"/>
        <v>8591208.113861233</v>
      </c>
    </row>
    <row r="428" spans="2:7">
      <c r="B428" s="16">
        <f t="shared" si="38"/>
        <v>420</v>
      </c>
      <c r="C428" s="17">
        <f t="shared" si="39"/>
        <v>8591208.113861233</v>
      </c>
      <c r="D428" s="17">
        <f t="shared" si="40"/>
        <v>106028.67287050067</v>
      </c>
      <c r="E428" s="17">
        <f t="shared" si="36"/>
        <v>78036.807034239537</v>
      </c>
      <c r="F428" s="17">
        <f t="shared" si="37"/>
        <v>184065.4799047402</v>
      </c>
      <c r="G428" s="17">
        <f t="shared" si="41"/>
        <v>8485179.440990733</v>
      </c>
    </row>
    <row r="429" spans="2:7">
      <c r="B429" s="16">
        <f t="shared" si="38"/>
        <v>421</v>
      </c>
      <c r="C429" s="17">
        <f t="shared" si="39"/>
        <v>8485179.440990733</v>
      </c>
      <c r="D429" s="17">
        <f t="shared" si="40"/>
        <v>106991.76664907437</v>
      </c>
      <c r="E429" s="17">
        <f t="shared" si="36"/>
        <v>77073.713255665833</v>
      </c>
      <c r="F429" s="17">
        <f t="shared" si="37"/>
        <v>184065.4799047402</v>
      </c>
      <c r="G429" s="17">
        <f t="shared" si="41"/>
        <v>8378187.6743416591</v>
      </c>
    </row>
    <row r="430" spans="2:7">
      <c r="B430" s="16">
        <f t="shared" si="38"/>
        <v>422</v>
      </c>
      <c r="C430" s="17">
        <f t="shared" si="39"/>
        <v>8378187.6743416591</v>
      </c>
      <c r="D430" s="17">
        <f t="shared" si="40"/>
        <v>107963.60852947013</v>
      </c>
      <c r="E430" s="17">
        <f t="shared" si="36"/>
        <v>76101.871375270071</v>
      </c>
      <c r="F430" s="17">
        <f t="shared" si="37"/>
        <v>184065.4799047402</v>
      </c>
      <c r="G430" s="17">
        <f t="shared" si="41"/>
        <v>8270224.0658121891</v>
      </c>
    </row>
    <row r="431" spans="2:7">
      <c r="B431" s="16">
        <f t="shared" si="38"/>
        <v>423</v>
      </c>
      <c r="C431" s="17">
        <f t="shared" si="39"/>
        <v>8270224.0658121891</v>
      </c>
      <c r="D431" s="17">
        <f t="shared" si="40"/>
        <v>108944.27797361281</v>
      </c>
      <c r="E431" s="17">
        <f t="shared" si="36"/>
        <v>75121.201931127391</v>
      </c>
      <c r="F431" s="17">
        <f t="shared" si="37"/>
        <v>184065.4799047402</v>
      </c>
      <c r="G431" s="17">
        <f t="shared" si="41"/>
        <v>8161279.7878385764</v>
      </c>
    </row>
    <row r="432" spans="2:7">
      <c r="B432" s="16">
        <f t="shared" si="38"/>
        <v>424</v>
      </c>
      <c r="C432" s="17">
        <f t="shared" si="39"/>
        <v>8161279.7878385764</v>
      </c>
      <c r="D432" s="17">
        <f t="shared" si="40"/>
        <v>109933.85516520646</v>
      </c>
      <c r="E432" s="17">
        <f t="shared" si="36"/>
        <v>74131.624739533741</v>
      </c>
      <c r="F432" s="17">
        <f t="shared" si="37"/>
        <v>184065.4799047402</v>
      </c>
      <c r="G432" s="17">
        <f t="shared" si="41"/>
        <v>8051345.9326733695</v>
      </c>
    </row>
    <row r="433" spans="2:7">
      <c r="B433" s="16">
        <f t="shared" si="38"/>
        <v>425</v>
      </c>
      <c r="C433" s="17">
        <f t="shared" si="39"/>
        <v>8051345.9326733695</v>
      </c>
      <c r="D433" s="17">
        <f t="shared" si="40"/>
        <v>110932.42101629043</v>
      </c>
      <c r="E433" s="17">
        <f t="shared" si="36"/>
        <v>73133.05888844977</v>
      </c>
      <c r="F433" s="17">
        <f t="shared" si="37"/>
        <v>184065.4799047402</v>
      </c>
      <c r="G433" s="17">
        <f t="shared" si="41"/>
        <v>7940413.5116570788</v>
      </c>
    </row>
    <row r="434" spans="2:7">
      <c r="B434" s="16">
        <f t="shared" si="38"/>
        <v>426</v>
      </c>
      <c r="C434" s="17">
        <f t="shared" si="39"/>
        <v>7940413.5116570788</v>
      </c>
      <c r="D434" s="17">
        <f t="shared" si="40"/>
        <v>111940.05717385506</v>
      </c>
      <c r="E434" s="17">
        <f t="shared" si="36"/>
        <v>72125.42273088514</v>
      </c>
      <c r="F434" s="17">
        <f t="shared" si="37"/>
        <v>184065.4799047402</v>
      </c>
      <c r="G434" s="17">
        <f t="shared" si="41"/>
        <v>7828473.4544832241</v>
      </c>
    </row>
    <row r="435" spans="2:7">
      <c r="B435" s="16">
        <f t="shared" si="38"/>
        <v>427</v>
      </c>
      <c r="C435" s="17">
        <f t="shared" si="39"/>
        <v>7828473.4544832241</v>
      </c>
      <c r="D435" s="17">
        <f t="shared" si="40"/>
        <v>112956.84602651758</v>
      </c>
      <c r="E435" s="17">
        <f t="shared" si="36"/>
        <v>71108.633878222623</v>
      </c>
      <c r="F435" s="17">
        <f t="shared" si="37"/>
        <v>184065.4799047402</v>
      </c>
      <c r="G435" s="17">
        <f t="shared" si="41"/>
        <v>7715516.6084567066</v>
      </c>
    </row>
    <row r="436" spans="2:7">
      <c r="B436" s="16">
        <f t="shared" si="38"/>
        <v>428</v>
      </c>
      <c r="C436" s="17">
        <f t="shared" si="39"/>
        <v>7715516.6084567066</v>
      </c>
      <c r="D436" s="17">
        <f t="shared" si="40"/>
        <v>113982.87071125845</v>
      </c>
      <c r="E436" s="17">
        <f t="shared" si="36"/>
        <v>70082.609193481752</v>
      </c>
      <c r="F436" s="17">
        <f t="shared" si="37"/>
        <v>184065.4799047402</v>
      </c>
      <c r="G436" s="17">
        <f t="shared" si="41"/>
        <v>7601533.737745448</v>
      </c>
    </row>
    <row r="437" spans="2:7">
      <c r="B437" s="16">
        <f t="shared" si="38"/>
        <v>429</v>
      </c>
      <c r="C437" s="17">
        <f t="shared" si="39"/>
        <v>7601533.737745448</v>
      </c>
      <c r="D437" s="17">
        <f t="shared" si="40"/>
        <v>115018.21512021906</v>
      </c>
      <c r="E437" s="17">
        <f t="shared" si="36"/>
        <v>69047.264784521147</v>
      </c>
      <c r="F437" s="17">
        <f t="shared" si="37"/>
        <v>184065.4799047402</v>
      </c>
      <c r="G437" s="17">
        <f t="shared" si="41"/>
        <v>7486515.5226252293</v>
      </c>
    </row>
    <row r="438" spans="2:7">
      <c r="B438" s="16">
        <f t="shared" si="38"/>
        <v>430</v>
      </c>
      <c r="C438" s="17">
        <f t="shared" si="39"/>
        <v>7486515.5226252293</v>
      </c>
      <c r="D438" s="17">
        <f t="shared" si="40"/>
        <v>116062.96390756105</v>
      </c>
      <c r="E438" s="17">
        <f t="shared" si="36"/>
        <v>68002.515997179158</v>
      </c>
      <c r="F438" s="17">
        <f t="shared" si="37"/>
        <v>184065.4799047402</v>
      </c>
      <c r="G438" s="17">
        <f t="shared" si="41"/>
        <v>7370452.5587176681</v>
      </c>
    </row>
    <row r="439" spans="2:7">
      <c r="B439" s="16">
        <f t="shared" si="38"/>
        <v>431</v>
      </c>
      <c r="C439" s="17">
        <f t="shared" si="39"/>
        <v>7370452.5587176681</v>
      </c>
      <c r="D439" s="17">
        <f t="shared" si="40"/>
        <v>117117.20249638805</v>
      </c>
      <c r="E439" s="17">
        <f t="shared" si="36"/>
        <v>66948.277408352151</v>
      </c>
      <c r="F439" s="17">
        <f t="shared" si="37"/>
        <v>184065.4799047402</v>
      </c>
      <c r="G439" s="17">
        <f t="shared" si="41"/>
        <v>7253335.3562212801</v>
      </c>
    </row>
    <row r="440" spans="2:7">
      <c r="B440" s="16">
        <f t="shared" si="38"/>
        <v>432</v>
      </c>
      <c r="C440" s="17">
        <f t="shared" si="39"/>
        <v>7253335.3562212801</v>
      </c>
      <c r="D440" s="17">
        <f t="shared" si="40"/>
        <v>118181.01708573024</v>
      </c>
      <c r="E440" s="17">
        <f t="shared" si="36"/>
        <v>65884.462819009961</v>
      </c>
      <c r="F440" s="17">
        <f t="shared" si="37"/>
        <v>184065.4799047402</v>
      </c>
      <c r="G440" s="17">
        <f t="shared" si="41"/>
        <v>7135154.33913555</v>
      </c>
    </row>
    <row r="441" spans="2:7">
      <c r="B441" s="16">
        <f t="shared" si="38"/>
        <v>433</v>
      </c>
      <c r="C441" s="17">
        <f t="shared" si="39"/>
        <v>7135154.33913555</v>
      </c>
      <c r="D441" s="17">
        <f t="shared" si="40"/>
        <v>119254.49465759229</v>
      </c>
      <c r="E441" s="17">
        <f t="shared" si="36"/>
        <v>64810.98524714791</v>
      </c>
      <c r="F441" s="17">
        <f t="shared" si="37"/>
        <v>184065.4799047402</v>
      </c>
      <c r="G441" s="17">
        <f t="shared" si="41"/>
        <v>7015899.844477958</v>
      </c>
    </row>
    <row r="442" spans="2:7">
      <c r="B442" s="16">
        <f t="shared" si="38"/>
        <v>434</v>
      </c>
      <c r="C442" s="17">
        <f t="shared" si="39"/>
        <v>7015899.844477958</v>
      </c>
      <c r="D442" s="17">
        <f t="shared" si="40"/>
        <v>120337.72298406542</v>
      </c>
      <c r="E442" s="17">
        <f t="shared" si="36"/>
        <v>63727.756920674787</v>
      </c>
      <c r="F442" s="17">
        <f t="shared" si="37"/>
        <v>184065.4799047402</v>
      </c>
      <c r="G442" s="17">
        <f t="shared" si="41"/>
        <v>6895562.1214938927</v>
      </c>
    </row>
    <row r="443" spans="2:7">
      <c r="B443" s="16">
        <f t="shared" si="38"/>
        <v>435</v>
      </c>
      <c r="C443" s="17">
        <f t="shared" si="39"/>
        <v>6895562.1214938927</v>
      </c>
      <c r="D443" s="17">
        <f t="shared" si="40"/>
        <v>121430.79063450402</v>
      </c>
      <c r="E443" s="17">
        <f t="shared" si="36"/>
        <v>62634.689270236187</v>
      </c>
      <c r="F443" s="17">
        <f t="shared" si="37"/>
        <v>184065.4799047402</v>
      </c>
      <c r="G443" s="17">
        <f t="shared" si="41"/>
        <v>6774131.3308593892</v>
      </c>
    </row>
    <row r="444" spans="2:7">
      <c r="B444" s="16">
        <f t="shared" si="38"/>
        <v>436</v>
      </c>
      <c r="C444" s="17">
        <f t="shared" si="39"/>
        <v>6774131.3308593892</v>
      </c>
      <c r="D444" s="17">
        <f t="shared" si="40"/>
        <v>122533.78698276743</v>
      </c>
      <c r="E444" s="17">
        <f t="shared" si="36"/>
        <v>61531.692921972783</v>
      </c>
      <c r="F444" s="17">
        <f t="shared" si="37"/>
        <v>184065.4799047402</v>
      </c>
      <c r="G444" s="17">
        <f t="shared" si="41"/>
        <v>6651597.5438766219</v>
      </c>
    </row>
    <row r="445" spans="2:7">
      <c r="B445" s="16">
        <f t="shared" si="38"/>
        <v>437</v>
      </c>
      <c r="C445" s="17">
        <f t="shared" si="39"/>
        <v>6651597.5438766219</v>
      </c>
      <c r="D445" s="17">
        <f t="shared" si="40"/>
        <v>123646.80221452756</v>
      </c>
      <c r="E445" s="17">
        <f t="shared" si="36"/>
        <v>60418.677690212644</v>
      </c>
      <c r="F445" s="17">
        <f t="shared" si="37"/>
        <v>184065.4799047402</v>
      </c>
      <c r="G445" s="17">
        <f t="shared" si="41"/>
        <v>6527950.7416620944</v>
      </c>
    </row>
    <row r="446" spans="2:7">
      <c r="B446" s="16">
        <f t="shared" si="38"/>
        <v>438</v>
      </c>
      <c r="C446" s="17">
        <f t="shared" si="39"/>
        <v>6527950.7416620944</v>
      </c>
      <c r="D446" s="17">
        <f t="shared" si="40"/>
        <v>124769.92733464285</v>
      </c>
      <c r="E446" s="17">
        <f t="shared" si="36"/>
        <v>59295.552570097359</v>
      </c>
      <c r="F446" s="17">
        <f t="shared" si="37"/>
        <v>184065.4799047402</v>
      </c>
      <c r="G446" s="17">
        <f t="shared" si="41"/>
        <v>6403180.8143274514</v>
      </c>
    </row>
    <row r="447" spans="2:7">
      <c r="B447" s="16">
        <f t="shared" si="38"/>
        <v>439</v>
      </c>
      <c r="C447" s="17">
        <f t="shared" si="39"/>
        <v>6403180.8143274514</v>
      </c>
      <c r="D447" s="17">
        <f t="shared" si="40"/>
        <v>125903.25417459919</v>
      </c>
      <c r="E447" s="17">
        <f t="shared" si="36"/>
        <v>58162.225730141014</v>
      </c>
      <c r="F447" s="17">
        <f t="shared" si="37"/>
        <v>184065.4799047402</v>
      </c>
      <c r="G447" s="17">
        <f t="shared" si="41"/>
        <v>6277277.560152852</v>
      </c>
    </row>
    <row r="448" spans="2:7">
      <c r="B448" s="16">
        <f t="shared" si="38"/>
        <v>440</v>
      </c>
      <c r="C448" s="17">
        <f t="shared" si="39"/>
        <v>6277277.560152852</v>
      </c>
      <c r="D448" s="17">
        <f t="shared" si="40"/>
        <v>127046.87540001847</v>
      </c>
      <c r="E448" s="17">
        <f t="shared" si="36"/>
        <v>57018.604504721734</v>
      </c>
      <c r="F448" s="17">
        <f t="shared" si="37"/>
        <v>184065.4799047402</v>
      </c>
      <c r="G448" s="17">
        <f t="shared" si="41"/>
        <v>6150230.6847528331</v>
      </c>
    </row>
    <row r="449" spans="2:7">
      <c r="B449" s="16">
        <f t="shared" si="38"/>
        <v>441</v>
      </c>
      <c r="C449" s="17">
        <f t="shared" si="39"/>
        <v>6150230.6847528331</v>
      </c>
      <c r="D449" s="17">
        <f t="shared" si="40"/>
        <v>128200.88451823531</v>
      </c>
      <c r="E449" s="17">
        <f t="shared" si="36"/>
        <v>55864.595386504901</v>
      </c>
      <c r="F449" s="17">
        <f t="shared" si="37"/>
        <v>184065.4799047402</v>
      </c>
      <c r="G449" s="17">
        <f t="shared" si="41"/>
        <v>6022029.8002345981</v>
      </c>
    </row>
    <row r="450" spans="2:7">
      <c r="B450" s="16">
        <f t="shared" si="38"/>
        <v>442</v>
      </c>
      <c r="C450" s="17">
        <f t="shared" si="39"/>
        <v>6022029.8002345981</v>
      </c>
      <c r="D450" s="17">
        <f t="shared" si="40"/>
        <v>129365.3758859426</v>
      </c>
      <c r="E450" s="17">
        <f t="shared" si="36"/>
        <v>54700.104018797603</v>
      </c>
      <c r="F450" s="17">
        <f t="shared" si="37"/>
        <v>184065.4799047402</v>
      </c>
      <c r="G450" s="17">
        <f t="shared" si="41"/>
        <v>5892664.4243486552</v>
      </c>
    </row>
    <row r="451" spans="2:7">
      <c r="B451" s="16">
        <f t="shared" si="38"/>
        <v>443</v>
      </c>
      <c r="C451" s="17">
        <f t="shared" si="39"/>
        <v>5892664.4243486552</v>
      </c>
      <c r="D451" s="17">
        <f t="shared" si="40"/>
        <v>130540.44471690658</v>
      </c>
      <c r="E451" s="17">
        <f t="shared" si="36"/>
        <v>53525.035187833622</v>
      </c>
      <c r="F451" s="17">
        <f t="shared" si="37"/>
        <v>184065.4799047402</v>
      </c>
      <c r="G451" s="17">
        <f t="shared" si="41"/>
        <v>5762123.979631749</v>
      </c>
    </row>
    <row r="452" spans="2:7">
      <c r="B452" s="16">
        <f t="shared" si="38"/>
        <v>444</v>
      </c>
      <c r="C452" s="17">
        <f t="shared" si="39"/>
        <v>5762123.979631749</v>
      </c>
      <c r="D452" s="17">
        <f t="shared" si="40"/>
        <v>131726.18708975182</v>
      </c>
      <c r="E452" s="17">
        <f t="shared" si="36"/>
        <v>52339.292814988388</v>
      </c>
      <c r="F452" s="17">
        <f t="shared" si="37"/>
        <v>184065.4799047402</v>
      </c>
      <c r="G452" s="17">
        <f t="shared" si="41"/>
        <v>5630397.7925419975</v>
      </c>
    </row>
    <row r="453" spans="2:7">
      <c r="B453" s="16">
        <f t="shared" si="38"/>
        <v>445</v>
      </c>
      <c r="C453" s="17">
        <f t="shared" si="39"/>
        <v>5630397.7925419975</v>
      </c>
      <c r="D453" s="17">
        <f t="shared" si="40"/>
        <v>132922.69995581705</v>
      </c>
      <c r="E453" s="17">
        <f t="shared" si="36"/>
        <v>51142.779948923147</v>
      </c>
      <c r="F453" s="17">
        <f t="shared" si="37"/>
        <v>184065.4799047402</v>
      </c>
      <c r="G453" s="17">
        <f t="shared" si="41"/>
        <v>5497475.0925861802</v>
      </c>
    </row>
    <row r="454" spans="2:7">
      <c r="B454" s="16">
        <f t="shared" si="38"/>
        <v>446</v>
      </c>
      <c r="C454" s="17">
        <f t="shared" si="39"/>
        <v>5497475.0925861802</v>
      </c>
      <c r="D454" s="17">
        <f t="shared" si="40"/>
        <v>134130.08114708241</v>
      </c>
      <c r="E454" s="17">
        <f t="shared" si="36"/>
        <v>49935.3987576578</v>
      </c>
      <c r="F454" s="17">
        <f t="shared" si="37"/>
        <v>184065.4799047402</v>
      </c>
      <c r="G454" s="17">
        <f t="shared" si="41"/>
        <v>5363345.011439098</v>
      </c>
    </row>
    <row r="455" spans="2:7">
      <c r="B455" s="16">
        <f t="shared" si="38"/>
        <v>447</v>
      </c>
      <c r="C455" s="17">
        <f t="shared" si="39"/>
        <v>5363345.011439098</v>
      </c>
      <c r="D455" s="17">
        <f t="shared" si="40"/>
        <v>135348.42938416841</v>
      </c>
      <c r="E455" s="17">
        <f t="shared" si="36"/>
        <v>48717.0505205718</v>
      </c>
      <c r="F455" s="17">
        <f t="shared" si="37"/>
        <v>184065.4799047402</v>
      </c>
      <c r="G455" s="17">
        <f t="shared" si="41"/>
        <v>5227996.5820549298</v>
      </c>
    </row>
    <row r="456" spans="2:7">
      <c r="B456" s="16">
        <f t="shared" si="38"/>
        <v>448</v>
      </c>
      <c r="C456" s="17">
        <f t="shared" si="39"/>
        <v>5227996.5820549298</v>
      </c>
      <c r="D456" s="17">
        <f t="shared" si="40"/>
        <v>136577.84428440794</v>
      </c>
      <c r="E456" s="17">
        <f t="shared" si="36"/>
        <v>47487.635620332272</v>
      </c>
      <c r="F456" s="17">
        <f t="shared" si="37"/>
        <v>184065.4799047402</v>
      </c>
      <c r="G456" s="17">
        <f t="shared" si="41"/>
        <v>5091418.737770522</v>
      </c>
    </row>
    <row r="457" spans="2:7">
      <c r="B457" s="16">
        <f t="shared" si="38"/>
        <v>449</v>
      </c>
      <c r="C457" s="17">
        <f t="shared" si="39"/>
        <v>5091418.737770522</v>
      </c>
      <c r="D457" s="17">
        <f t="shared" si="40"/>
        <v>137818.4263699913</v>
      </c>
      <c r="E457" s="17">
        <f t="shared" ref="E457:E488" si="42">IF(B457="","",C457*Vextir/12)</f>
        <v>46247.053534748906</v>
      </c>
      <c r="F457" s="17">
        <f t="shared" ref="F457:F488" si="43">IF(B457="","",Greiðsla)</f>
        <v>184065.4799047402</v>
      </c>
      <c r="G457" s="17">
        <f t="shared" si="41"/>
        <v>4953600.3114005309</v>
      </c>
    </row>
    <row r="458" spans="2:7">
      <c r="B458" s="16">
        <f t="shared" ref="B458:B488" si="44">IF(OR(B457="",B457=Fj.afborgana),"",B457+1)</f>
        <v>450</v>
      </c>
      <c r="C458" s="17">
        <f t="shared" si="39"/>
        <v>4953600.3114005309</v>
      </c>
      <c r="D458" s="17">
        <f t="shared" si="40"/>
        <v>139070.27707618539</v>
      </c>
      <c r="E458" s="17">
        <f t="shared" si="42"/>
        <v>44995.202828554822</v>
      </c>
      <c r="F458" s="17">
        <f t="shared" si="43"/>
        <v>184065.4799047402</v>
      </c>
      <c r="G458" s="17">
        <f t="shared" si="41"/>
        <v>4814530.0343243452</v>
      </c>
    </row>
    <row r="459" spans="2:7">
      <c r="B459" s="16">
        <f t="shared" si="44"/>
        <v>451</v>
      </c>
      <c r="C459" s="17">
        <f t="shared" si="39"/>
        <v>4814530.0343243452</v>
      </c>
      <c r="D459" s="17">
        <f t="shared" si="40"/>
        <v>140333.4987596274</v>
      </c>
      <c r="E459" s="17">
        <f t="shared" si="42"/>
        <v>43731.981145112804</v>
      </c>
      <c r="F459" s="17">
        <f t="shared" si="43"/>
        <v>184065.4799047402</v>
      </c>
      <c r="G459" s="17">
        <f t="shared" si="41"/>
        <v>4674196.5355647178</v>
      </c>
    </row>
    <row r="460" spans="2:7">
      <c r="B460" s="16">
        <f t="shared" si="44"/>
        <v>452</v>
      </c>
      <c r="C460" s="17">
        <f t="shared" si="39"/>
        <v>4674196.5355647178</v>
      </c>
      <c r="D460" s="17">
        <f t="shared" si="40"/>
        <v>141608.19470669402</v>
      </c>
      <c r="E460" s="17">
        <f t="shared" si="42"/>
        <v>42457.285198046186</v>
      </c>
      <c r="F460" s="17">
        <f t="shared" si="43"/>
        <v>184065.4799047402</v>
      </c>
      <c r="G460" s="17">
        <f t="shared" si="41"/>
        <v>4532588.3408580236</v>
      </c>
    </row>
    <row r="461" spans="2:7">
      <c r="B461" s="16">
        <f t="shared" si="44"/>
        <v>453</v>
      </c>
      <c r="C461" s="17">
        <f t="shared" ref="C461:C488" si="45">IF(B461="","",G460)</f>
        <v>4532588.3408580236</v>
      </c>
      <c r="D461" s="17">
        <f t="shared" ref="D461:D488" si="46">IF(B461="","",F461-E461)</f>
        <v>142894.46914194649</v>
      </c>
      <c r="E461" s="17">
        <f t="shared" si="42"/>
        <v>41171.010762793718</v>
      </c>
      <c r="F461" s="17">
        <f t="shared" si="43"/>
        <v>184065.4799047402</v>
      </c>
      <c r="G461" s="17">
        <f t="shared" ref="G461:G488" si="47">IF(B461="","",C461-D461)</f>
        <v>4389693.8717160774</v>
      </c>
    </row>
    <row r="462" spans="2:7">
      <c r="B462" s="16">
        <f t="shared" si="44"/>
        <v>454</v>
      </c>
      <c r="C462" s="17">
        <f t="shared" si="45"/>
        <v>4389693.8717160774</v>
      </c>
      <c r="D462" s="17">
        <f t="shared" si="46"/>
        <v>144192.4272366525</v>
      </c>
      <c r="E462" s="17">
        <f t="shared" si="42"/>
        <v>39873.052668087701</v>
      </c>
      <c r="F462" s="17">
        <f t="shared" si="43"/>
        <v>184065.4799047402</v>
      </c>
      <c r="G462" s="17">
        <f t="shared" si="47"/>
        <v>4245501.4444794245</v>
      </c>
    </row>
    <row r="463" spans="2:7">
      <c r="B463" s="16">
        <f t="shared" si="44"/>
        <v>455</v>
      </c>
      <c r="C463" s="17">
        <f t="shared" si="45"/>
        <v>4245501.4444794245</v>
      </c>
      <c r="D463" s="17">
        <f t="shared" si="46"/>
        <v>145502.17511738543</v>
      </c>
      <c r="E463" s="17">
        <f t="shared" si="42"/>
        <v>38563.304787354769</v>
      </c>
      <c r="F463" s="17">
        <f t="shared" si="43"/>
        <v>184065.4799047402</v>
      </c>
      <c r="G463" s="17">
        <f t="shared" si="47"/>
        <v>4099999.2693620389</v>
      </c>
    </row>
    <row r="464" spans="2:7">
      <c r="B464" s="16">
        <f t="shared" si="44"/>
        <v>456</v>
      </c>
      <c r="C464" s="17">
        <f t="shared" si="45"/>
        <v>4099999.2693620389</v>
      </c>
      <c r="D464" s="17">
        <f t="shared" si="46"/>
        <v>146823.81987470167</v>
      </c>
      <c r="E464" s="17">
        <f t="shared" si="42"/>
        <v>37241.660030038518</v>
      </c>
      <c r="F464" s="17">
        <f t="shared" si="43"/>
        <v>184065.4799047402</v>
      </c>
      <c r="G464" s="17">
        <f t="shared" si="47"/>
        <v>3953175.4494873374</v>
      </c>
    </row>
    <row r="465" spans="2:7">
      <c r="B465" s="16">
        <f t="shared" si="44"/>
        <v>457</v>
      </c>
      <c r="C465" s="17">
        <f t="shared" si="45"/>
        <v>3953175.4494873374</v>
      </c>
      <c r="D465" s="17">
        <f t="shared" si="46"/>
        <v>148157.46957189689</v>
      </c>
      <c r="E465" s="17">
        <f t="shared" si="42"/>
        <v>35908.010332843311</v>
      </c>
      <c r="F465" s="17">
        <f t="shared" si="43"/>
        <v>184065.4799047402</v>
      </c>
      <c r="G465" s="17">
        <f t="shared" si="47"/>
        <v>3805017.9799154405</v>
      </c>
    </row>
    <row r="466" spans="2:7">
      <c r="B466" s="16">
        <f t="shared" si="44"/>
        <v>458</v>
      </c>
      <c r="C466" s="17">
        <f t="shared" si="45"/>
        <v>3805017.9799154405</v>
      </c>
      <c r="D466" s="17">
        <f t="shared" si="46"/>
        <v>149503.23325384161</v>
      </c>
      <c r="E466" s="17">
        <f t="shared" si="42"/>
        <v>34562.246650898589</v>
      </c>
      <c r="F466" s="17">
        <f t="shared" si="43"/>
        <v>184065.4799047402</v>
      </c>
      <c r="G466" s="17">
        <f t="shared" si="47"/>
        <v>3655514.7466615988</v>
      </c>
    </row>
    <row r="467" spans="2:7">
      <c r="B467" s="16">
        <f t="shared" si="44"/>
        <v>459</v>
      </c>
      <c r="C467" s="17">
        <f t="shared" si="45"/>
        <v>3655514.7466615988</v>
      </c>
      <c r="D467" s="17">
        <f t="shared" si="46"/>
        <v>150861.22095589736</v>
      </c>
      <c r="E467" s="17">
        <f t="shared" si="42"/>
        <v>33204.258948842857</v>
      </c>
      <c r="F467" s="17">
        <f t="shared" si="43"/>
        <v>184065.4799047402</v>
      </c>
      <c r="G467" s="17">
        <f t="shared" si="47"/>
        <v>3504653.5257057017</v>
      </c>
    </row>
    <row r="468" spans="2:7">
      <c r="B468" s="16">
        <f t="shared" si="44"/>
        <v>460</v>
      </c>
      <c r="C468" s="17">
        <f t="shared" si="45"/>
        <v>3504653.5257057017</v>
      </c>
      <c r="D468" s="17">
        <f t="shared" si="46"/>
        <v>152231.54371291341</v>
      </c>
      <c r="E468" s="17">
        <f t="shared" si="42"/>
        <v>31833.936191826793</v>
      </c>
      <c r="F468" s="17">
        <f t="shared" si="43"/>
        <v>184065.4799047402</v>
      </c>
      <c r="G468" s="17">
        <f t="shared" si="47"/>
        <v>3352421.9819927881</v>
      </c>
    </row>
    <row r="469" spans="2:7">
      <c r="B469" s="16">
        <f t="shared" si="44"/>
        <v>461</v>
      </c>
      <c r="C469" s="17">
        <f t="shared" si="45"/>
        <v>3352421.9819927881</v>
      </c>
      <c r="D469" s="17">
        <f t="shared" si="46"/>
        <v>153614.31356830572</v>
      </c>
      <c r="E469" s="17">
        <f t="shared" si="42"/>
        <v>30451.166336434489</v>
      </c>
      <c r="F469" s="17">
        <f t="shared" si="43"/>
        <v>184065.4799047402</v>
      </c>
      <c r="G469" s="17">
        <f t="shared" si="47"/>
        <v>3198807.6684244825</v>
      </c>
    </row>
    <row r="470" spans="2:7">
      <c r="B470" s="16">
        <f t="shared" si="44"/>
        <v>462</v>
      </c>
      <c r="C470" s="17">
        <f t="shared" si="45"/>
        <v>3198807.6684244825</v>
      </c>
      <c r="D470" s="17">
        <f t="shared" si="46"/>
        <v>155009.64358321781</v>
      </c>
      <c r="E470" s="17">
        <f t="shared" si="42"/>
        <v>29055.83632152238</v>
      </c>
      <c r="F470" s="17">
        <f t="shared" si="43"/>
        <v>184065.4799047402</v>
      </c>
      <c r="G470" s="17">
        <f t="shared" si="47"/>
        <v>3043798.0248412648</v>
      </c>
    </row>
    <row r="471" spans="2:7">
      <c r="B471" s="16">
        <f t="shared" si="44"/>
        <v>463</v>
      </c>
      <c r="C471" s="17">
        <f t="shared" si="45"/>
        <v>3043798.0248412648</v>
      </c>
      <c r="D471" s="17">
        <f t="shared" si="46"/>
        <v>156417.64784576537</v>
      </c>
      <c r="E471" s="17">
        <f t="shared" si="42"/>
        <v>27647.832058974822</v>
      </c>
      <c r="F471" s="17">
        <f t="shared" si="43"/>
        <v>184065.4799047402</v>
      </c>
      <c r="G471" s="17">
        <f t="shared" si="47"/>
        <v>2887380.3769954992</v>
      </c>
    </row>
    <row r="472" spans="2:7">
      <c r="B472" s="16">
        <f t="shared" si="44"/>
        <v>464</v>
      </c>
      <c r="C472" s="17">
        <f t="shared" si="45"/>
        <v>2887380.3769954992</v>
      </c>
      <c r="D472" s="17">
        <f t="shared" si="46"/>
        <v>157838.44148036442</v>
      </c>
      <c r="E472" s="17">
        <f t="shared" si="42"/>
        <v>26227.038424375787</v>
      </c>
      <c r="F472" s="17">
        <f t="shared" si="43"/>
        <v>184065.4799047402</v>
      </c>
      <c r="G472" s="17">
        <f t="shared" si="47"/>
        <v>2729541.9355151346</v>
      </c>
    </row>
    <row r="473" spans="2:7">
      <c r="B473" s="16">
        <f t="shared" si="44"/>
        <v>465</v>
      </c>
      <c r="C473" s="17">
        <f t="shared" si="45"/>
        <v>2729541.9355151346</v>
      </c>
      <c r="D473" s="17">
        <f t="shared" si="46"/>
        <v>159272.14065714439</v>
      </c>
      <c r="E473" s="17">
        <f t="shared" si="42"/>
        <v>24793.339247595806</v>
      </c>
      <c r="F473" s="17">
        <f t="shared" si="43"/>
        <v>184065.4799047402</v>
      </c>
      <c r="G473" s="17">
        <f t="shared" si="47"/>
        <v>2570269.79485799</v>
      </c>
    </row>
    <row r="474" spans="2:7">
      <c r="B474" s="16">
        <f t="shared" si="44"/>
        <v>466</v>
      </c>
      <c r="C474" s="17">
        <f t="shared" si="45"/>
        <v>2570269.79485799</v>
      </c>
      <c r="D474" s="17">
        <f t="shared" si="46"/>
        <v>160718.8626014468</v>
      </c>
      <c r="E474" s="17">
        <f t="shared" si="42"/>
        <v>23346.617303293406</v>
      </c>
      <c r="F474" s="17">
        <f t="shared" si="43"/>
        <v>184065.4799047402</v>
      </c>
      <c r="G474" s="17">
        <f t="shared" si="47"/>
        <v>2409550.9322565431</v>
      </c>
    </row>
    <row r="475" spans="2:7">
      <c r="B475" s="16">
        <f t="shared" si="44"/>
        <v>467</v>
      </c>
      <c r="C475" s="17">
        <f t="shared" si="45"/>
        <v>2409550.9322565431</v>
      </c>
      <c r="D475" s="17">
        <f t="shared" si="46"/>
        <v>162178.72560340993</v>
      </c>
      <c r="E475" s="17">
        <f t="shared" si="42"/>
        <v>21886.754301330264</v>
      </c>
      <c r="F475" s="17">
        <f t="shared" si="43"/>
        <v>184065.4799047402</v>
      </c>
      <c r="G475" s="17">
        <f t="shared" si="47"/>
        <v>2247372.206653133</v>
      </c>
    </row>
    <row r="476" spans="2:7">
      <c r="B476" s="16">
        <f t="shared" si="44"/>
        <v>468</v>
      </c>
      <c r="C476" s="17">
        <f t="shared" si="45"/>
        <v>2247372.206653133</v>
      </c>
      <c r="D476" s="17">
        <f t="shared" si="46"/>
        <v>163651.84902764091</v>
      </c>
      <c r="E476" s="17">
        <f t="shared" si="42"/>
        <v>20413.630877099291</v>
      </c>
      <c r="F476" s="17">
        <f t="shared" si="43"/>
        <v>184065.4799047402</v>
      </c>
      <c r="G476" s="17">
        <f t="shared" si="47"/>
        <v>2083720.3576254921</v>
      </c>
    </row>
    <row r="477" spans="2:7">
      <c r="B477" s="16">
        <f t="shared" si="44"/>
        <v>469</v>
      </c>
      <c r="C477" s="17">
        <f t="shared" si="45"/>
        <v>2083720.3576254921</v>
      </c>
      <c r="D477" s="17">
        <f t="shared" si="46"/>
        <v>165138.35332297531</v>
      </c>
      <c r="E477" s="17">
        <f t="shared" si="42"/>
        <v>18927.126581764885</v>
      </c>
      <c r="F477" s="17">
        <f t="shared" si="43"/>
        <v>184065.4799047402</v>
      </c>
      <c r="G477" s="17">
        <f t="shared" si="47"/>
        <v>1918582.0043025168</v>
      </c>
    </row>
    <row r="478" spans="2:7">
      <c r="B478" s="16">
        <f t="shared" si="44"/>
        <v>470</v>
      </c>
      <c r="C478" s="17">
        <f t="shared" si="45"/>
        <v>1918582.0043025168</v>
      </c>
      <c r="D478" s="17">
        <f t="shared" si="46"/>
        <v>166638.36003232567</v>
      </c>
      <c r="E478" s="17">
        <f t="shared" si="42"/>
        <v>17427.119872414529</v>
      </c>
      <c r="F478" s="17">
        <f t="shared" si="43"/>
        <v>184065.4799047402</v>
      </c>
      <c r="G478" s="17">
        <f t="shared" si="47"/>
        <v>1751943.6442701912</v>
      </c>
    </row>
    <row r="479" spans="2:7">
      <c r="B479" s="16">
        <f t="shared" si="44"/>
        <v>471</v>
      </c>
      <c r="C479" s="17">
        <f t="shared" si="45"/>
        <v>1751943.6442701912</v>
      </c>
      <c r="D479" s="17">
        <f t="shared" si="46"/>
        <v>168151.9918026193</v>
      </c>
      <c r="E479" s="17">
        <f t="shared" si="42"/>
        <v>15913.488102120902</v>
      </c>
      <c r="F479" s="17">
        <f t="shared" si="43"/>
        <v>184065.4799047402</v>
      </c>
      <c r="G479" s="17">
        <f t="shared" si="47"/>
        <v>1583791.6524675719</v>
      </c>
    </row>
    <row r="480" spans="2:7">
      <c r="B480" s="16">
        <f t="shared" si="44"/>
        <v>472</v>
      </c>
      <c r="C480" s="17">
        <f t="shared" si="45"/>
        <v>1583791.6524675719</v>
      </c>
      <c r="D480" s="17">
        <f t="shared" si="46"/>
        <v>169679.37239482644</v>
      </c>
      <c r="E480" s="17">
        <f t="shared" si="42"/>
        <v>14386.10750991378</v>
      </c>
      <c r="F480" s="17">
        <f t="shared" si="43"/>
        <v>184065.4799047402</v>
      </c>
      <c r="G480" s="17">
        <f t="shared" si="47"/>
        <v>1414112.2800727454</v>
      </c>
    </row>
    <row r="481" spans="2:7">
      <c r="B481" s="16">
        <f t="shared" si="44"/>
        <v>473</v>
      </c>
      <c r="C481" s="17">
        <f t="shared" si="45"/>
        <v>1414112.2800727454</v>
      </c>
      <c r="D481" s="17">
        <f t="shared" si="46"/>
        <v>171220.62669407943</v>
      </c>
      <c r="E481" s="17">
        <f t="shared" si="42"/>
        <v>12844.853210660769</v>
      </c>
      <c r="F481" s="17">
        <f t="shared" si="43"/>
        <v>184065.4799047402</v>
      </c>
      <c r="G481" s="17">
        <f t="shared" si="47"/>
        <v>1242891.6533786659</v>
      </c>
    </row>
    <row r="482" spans="2:7">
      <c r="B482" s="16">
        <f t="shared" si="44"/>
        <v>474</v>
      </c>
      <c r="C482" s="17">
        <f t="shared" si="45"/>
        <v>1242891.6533786659</v>
      </c>
      <c r="D482" s="17">
        <f t="shared" si="46"/>
        <v>172775.88071988398</v>
      </c>
      <c r="E482" s="17">
        <f t="shared" si="42"/>
        <v>11289.599184856217</v>
      </c>
      <c r="F482" s="17">
        <f t="shared" si="43"/>
        <v>184065.4799047402</v>
      </c>
      <c r="G482" s="17">
        <f t="shared" si="47"/>
        <v>1070115.7726587818</v>
      </c>
    </row>
    <row r="483" spans="2:7">
      <c r="B483" s="16">
        <f t="shared" si="44"/>
        <v>475</v>
      </c>
      <c r="C483" s="17">
        <f t="shared" si="45"/>
        <v>1070115.7726587818</v>
      </c>
      <c r="D483" s="17">
        <f t="shared" si="46"/>
        <v>174345.26163642295</v>
      </c>
      <c r="E483" s="17">
        <f t="shared" si="42"/>
        <v>9720.2182683172687</v>
      </c>
      <c r="F483" s="17">
        <f t="shared" si="43"/>
        <v>184065.4799047402</v>
      </c>
      <c r="G483" s="17">
        <f t="shared" si="47"/>
        <v>895770.5110223589</v>
      </c>
    </row>
    <row r="484" spans="2:7">
      <c r="B484" s="16">
        <f t="shared" si="44"/>
        <v>476</v>
      </c>
      <c r="C484" s="17">
        <f t="shared" si="45"/>
        <v>895770.5110223589</v>
      </c>
      <c r="D484" s="17">
        <f t="shared" si="46"/>
        <v>175928.89776295377</v>
      </c>
      <c r="E484" s="17">
        <f t="shared" si="42"/>
        <v>8136.5821417864272</v>
      </c>
      <c r="F484" s="17">
        <f t="shared" si="43"/>
        <v>184065.4799047402</v>
      </c>
      <c r="G484" s="17">
        <f t="shared" si="47"/>
        <v>719841.61325940513</v>
      </c>
    </row>
    <row r="485" spans="2:7">
      <c r="B485" s="16">
        <f t="shared" si="44"/>
        <v>477</v>
      </c>
      <c r="C485" s="17">
        <f t="shared" si="45"/>
        <v>719841.61325940513</v>
      </c>
      <c r="D485" s="17">
        <f t="shared" si="46"/>
        <v>177526.91858430061</v>
      </c>
      <c r="E485" s="17">
        <f t="shared" si="42"/>
        <v>6538.5613204395968</v>
      </c>
      <c r="F485" s="17">
        <f t="shared" si="43"/>
        <v>184065.4799047402</v>
      </c>
      <c r="G485" s="17">
        <f t="shared" si="47"/>
        <v>542314.69467510446</v>
      </c>
    </row>
    <row r="486" spans="2:7">
      <c r="B486" s="16">
        <f t="shared" si="44"/>
        <v>478</v>
      </c>
      <c r="C486" s="17">
        <f t="shared" si="45"/>
        <v>542314.69467510446</v>
      </c>
      <c r="D486" s="17">
        <f t="shared" si="46"/>
        <v>179139.45476144133</v>
      </c>
      <c r="E486" s="17">
        <f t="shared" si="42"/>
        <v>4926.0251432988653</v>
      </c>
      <c r="F486" s="17">
        <f t="shared" si="43"/>
        <v>184065.4799047402</v>
      </c>
      <c r="G486" s="17">
        <f t="shared" si="47"/>
        <v>363175.23991366313</v>
      </c>
    </row>
    <row r="487" spans="2:7">
      <c r="B487" s="16">
        <f t="shared" si="44"/>
        <v>479</v>
      </c>
      <c r="C487" s="17">
        <f t="shared" si="45"/>
        <v>363175.23991366313</v>
      </c>
      <c r="D487" s="17">
        <f t="shared" si="46"/>
        <v>180766.63814219111</v>
      </c>
      <c r="E487" s="17">
        <f t="shared" si="42"/>
        <v>3298.841762549107</v>
      </c>
      <c r="F487" s="17">
        <f t="shared" si="43"/>
        <v>184065.4799047402</v>
      </c>
      <c r="G487" s="17">
        <f t="shared" si="47"/>
        <v>182408.60177147202</v>
      </c>
    </row>
    <row r="488" spans="2:7">
      <c r="B488" s="16">
        <f t="shared" si="44"/>
        <v>480</v>
      </c>
      <c r="C488" s="17">
        <f t="shared" si="45"/>
        <v>182408.60177147202</v>
      </c>
      <c r="D488" s="17">
        <f t="shared" si="46"/>
        <v>182408.60177198268</v>
      </c>
      <c r="E488" s="17">
        <f t="shared" si="42"/>
        <v>1656.8781327575377</v>
      </c>
      <c r="F488" s="17">
        <f t="shared" si="43"/>
        <v>184065.4799047402</v>
      </c>
      <c r="G488" s="17">
        <f t="shared" si="47"/>
        <v>-5.1065580919384956E-7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9"/>
  <sheetViews>
    <sheetView showGridLines="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C5" sqref="C5"/>
    </sheetView>
  </sheetViews>
  <sheetFormatPr defaultRowHeight="14.25"/>
  <cols>
    <col min="1" max="1" width="2.140625" style="1" customWidth="1"/>
    <col min="2" max="2" width="14.28515625" style="16" customWidth="1"/>
    <col min="3" max="7" width="14.7109375" style="1" customWidth="1"/>
    <col min="8" max="8" width="16.7109375" style="2" customWidth="1"/>
    <col min="9" max="9" width="0" style="1" hidden="1" customWidth="1"/>
    <col min="10" max="16384" width="9.140625" style="1"/>
  </cols>
  <sheetData>
    <row r="1" spans="2:10">
      <c r="B1" s="1"/>
    </row>
    <row r="2" spans="2:10" ht="18.75">
      <c r="B2" s="18" t="s">
        <v>6</v>
      </c>
      <c r="D2" s="3"/>
    </row>
    <row r="3" spans="2:10">
      <c r="B3" s="4"/>
    </row>
    <row r="4" spans="2:10">
      <c r="B4" s="5" t="s">
        <v>12</v>
      </c>
      <c r="C4" s="6">
        <v>20000000</v>
      </c>
      <c r="D4" s="7"/>
      <c r="E4" s="7" t="s">
        <v>5</v>
      </c>
      <c r="F4" s="8">
        <f>IF(OR(Höfuðstól="",Fj.afborgana="",Höfuðstól=0,Fj.afborgana=0),"",PMT(C5/12,C6,-C4,0,0))</f>
        <v>95118.482532666254</v>
      </c>
      <c r="H4" s="9"/>
    </row>
    <row r="5" spans="2:10">
      <c r="B5" s="5" t="s">
        <v>4</v>
      </c>
      <c r="C5" s="10">
        <v>4.9000000000000002E-2</v>
      </c>
      <c r="D5" s="7"/>
      <c r="E5" s="7" t="s">
        <v>9</v>
      </c>
      <c r="F5" s="8">
        <f>IF(F10="","",SUM(F10:F489))</f>
        <v>35395857.644696124</v>
      </c>
      <c r="H5" s="9"/>
    </row>
    <row r="6" spans="2:10">
      <c r="B6" s="5" t="s">
        <v>1</v>
      </c>
      <c r="C6" s="11">
        <v>480</v>
      </c>
      <c r="D6" s="7"/>
      <c r="E6" s="7" t="s">
        <v>10</v>
      </c>
      <c r="F6" s="8">
        <f>IF(G10="","",SUM(G10:G489))</f>
        <v>69688774.991226569</v>
      </c>
      <c r="G6" s="7"/>
      <c r="H6" s="9"/>
    </row>
    <row r="7" spans="2:10">
      <c r="B7" s="5" t="s">
        <v>11</v>
      </c>
      <c r="C7" s="10">
        <v>0.02</v>
      </c>
      <c r="D7" s="7"/>
      <c r="E7" s="7"/>
      <c r="F7" s="12"/>
      <c r="G7" s="7"/>
      <c r="H7" s="9"/>
    </row>
    <row r="8" spans="2:10">
      <c r="B8" s="1"/>
      <c r="H8" s="2">
        <f>(1+Verðbólga)^(1/12)-1</f>
        <v>1.6515813019202241E-3</v>
      </c>
    </row>
    <row r="9" spans="2:10" ht="33.75" customHeight="1" thickBot="1">
      <c r="B9" s="13" t="s">
        <v>2</v>
      </c>
      <c r="C9" s="13" t="s">
        <v>13</v>
      </c>
      <c r="D9" s="14" t="s">
        <v>7</v>
      </c>
      <c r="E9" s="15" t="s">
        <v>3</v>
      </c>
      <c r="F9" s="15" t="s">
        <v>4</v>
      </c>
      <c r="G9" s="15" t="s">
        <v>5</v>
      </c>
      <c r="H9" s="14" t="s">
        <v>8</v>
      </c>
      <c r="I9" s="2">
        <f>IF(OR(Verðbólga="",Verðbólga=0),"",100)</f>
        <v>100</v>
      </c>
    </row>
    <row r="10" spans="2:10">
      <c r="B10" s="16">
        <f>IF(OR(Höfuðstól="",Vextir="",Fj.afborgana="",Höfuðstól=0,Fj.afborgana=0),"",1)</f>
        <v>1</v>
      </c>
      <c r="C10" s="19">
        <f>IF(B10="","",IF(Verðbólga=0,0,+Höfuðstól*I10/I9-Höfuðstól))</f>
        <v>33031.626038406044</v>
      </c>
      <c r="D10" s="17">
        <f>IF(B10="","",IF(OR(Verðbólga="",Verðbólga=0),Höfuðstól,Höfuðstól*I10/100))</f>
        <v>20033031.626038406</v>
      </c>
      <c r="E10" s="17">
        <f t="shared" ref="E10:E73" si="0">IF(B10="","",G10-F10)</f>
        <v>13474.032633560753</v>
      </c>
      <c r="F10" s="17">
        <f t="shared" ref="F10:F73" si="1">IF(B10="","",D10*Vextir/12)</f>
        <v>81801.545806323498</v>
      </c>
      <c r="G10" s="17">
        <f>IF(B10="","",PMT(Vextir/12,Fj.afborgana,-D10))</f>
        <v>95275.578439884252</v>
      </c>
      <c r="H10" s="17">
        <f t="shared" ref="H10:H73" si="2">IF(B10="","",D10-E10)</f>
        <v>20019557.593404844</v>
      </c>
      <c r="I10" s="2">
        <f t="shared" ref="I10:I73" si="3">IF((OR(B10="",I9="")),"",I9*(1+Mán.verðbólga))</f>
        <v>100.16515813019203</v>
      </c>
    </row>
    <row r="11" spans="2:10">
      <c r="B11" s="16">
        <f t="shared" ref="B11:B74" si="4">IF(OR(B10="",B10=Fj.afborgana),"",B10+1)</f>
        <v>2</v>
      </c>
      <c r="C11" s="19">
        <f t="shared" ref="C11:C74" si="5">IF(B11="","",IF(Verðbólga=0,0,+H10*I11/I10-H10))</f>
        <v>33063.926993984729</v>
      </c>
      <c r="D11" s="17">
        <f t="shared" ref="D11:D74" si="6">IF(B11="","",IF(OR(Verðbólga="",Verðbólga=0),H10,H10*I11/I10))</f>
        <v>20052621.520398829</v>
      </c>
      <c r="E11" s="17">
        <f t="shared" si="0"/>
        <v>13551.395928803293</v>
      </c>
      <c r="F11" s="17">
        <f t="shared" si="1"/>
        <v>81881.537874961898</v>
      </c>
      <c r="G11" s="17">
        <f t="shared" ref="G11:G74" si="7">IF(B11="","",PMT(Vextir/12,Fj.afborgana-B10,-D11))</f>
        <v>95432.933803765191</v>
      </c>
      <c r="H11" s="17">
        <f t="shared" si="2"/>
        <v>20039070.124470025</v>
      </c>
      <c r="I11" s="2">
        <f t="shared" si="3"/>
        <v>100.33058903246373</v>
      </c>
    </row>
    <row r="12" spans="2:10">
      <c r="B12" s="16">
        <f t="shared" si="4"/>
        <v>3</v>
      </c>
      <c r="C12" s="19">
        <f t="shared" si="5"/>
        <v>33096.153525441885</v>
      </c>
      <c r="D12" s="17">
        <f t="shared" si="6"/>
        <v>20072166.277995467</v>
      </c>
      <c r="E12" s="17">
        <f t="shared" si="0"/>
        <v>13629.203417674726</v>
      </c>
      <c r="F12" s="17">
        <f t="shared" si="1"/>
        <v>81961.345635148158</v>
      </c>
      <c r="G12" s="17">
        <f t="shared" si="7"/>
        <v>95590.549052822884</v>
      </c>
      <c r="H12" s="17">
        <f t="shared" si="2"/>
        <v>20058537.074577793</v>
      </c>
      <c r="I12" s="2">
        <f t="shared" si="3"/>
        <v>100.49629315732039</v>
      </c>
      <c r="J12" s="19"/>
    </row>
    <row r="13" spans="2:10">
      <c r="B13" s="16">
        <f t="shared" si="4"/>
        <v>4</v>
      </c>
      <c r="C13" s="19">
        <f t="shared" si="5"/>
        <v>33128.304776247591</v>
      </c>
      <c r="D13" s="17">
        <f t="shared" si="6"/>
        <v>20091665.379354041</v>
      </c>
      <c r="E13" s="17">
        <f t="shared" si="0"/>
        <v>13707.457650583165</v>
      </c>
      <c r="F13" s="17">
        <f t="shared" si="1"/>
        <v>82040.966965695668</v>
      </c>
      <c r="G13" s="17">
        <f t="shared" si="7"/>
        <v>95748.424616278833</v>
      </c>
      <c r="H13" s="17">
        <f t="shared" si="2"/>
        <v>20077957.921703458</v>
      </c>
      <c r="I13" s="2">
        <f t="shared" si="3"/>
        <v>100.66227095601131</v>
      </c>
      <c r="J13" s="19"/>
    </row>
    <row r="14" spans="2:10">
      <c r="B14" s="16">
        <f t="shared" si="4"/>
        <v>5</v>
      </c>
      <c r="C14" s="19">
        <f t="shared" si="5"/>
        <v>33160.379884224385</v>
      </c>
      <c r="D14" s="17">
        <f t="shared" si="6"/>
        <v>20111118.301587682</v>
      </c>
      <c r="E14" s="17">
        <f t="shared" si="0"/>
        <v>13786.161192580359</v>
      </c>
      <c r="F14" s="17">
        <f t="shared" si="1"/>
        <v>82120.399731483034</v>
      </c>
      <c r="G14" s="17">
        <f t="shared" si="7"/>
        <v>95906.560924063393</v>
      </c>
      <c r="H14" s="17">
        <f t="shared" si="2"/>
        <v>20097332.140395101</v>
      </c>
      <c r="I14" s="2">
        <f t="shared" si="3"/>
        <v>100.82852288053108</v>
      </c>
      <c r="J14" s="19"/>
    </row>
    <row r="15" spans="2:10">
      <c r="B15" s="16">
        <f t="shared" si="4"/>
        <v>6</v>
      </c>
      <c r="C15" s="19">
        <f t="shared" si="5"/>
        <v>33192.377981558442</v>
      </c>
      <c r="D15" s="17">
        <f t="shared" si="6"/>
        <v>20130524.51837666</v>
      </c>
      <c r="E15" s="17">
        <f t="shared" si="0"/>
        <v>13865.316623445673</v>
      </c>
      <c r="F15" s="17">
        <f t="shared" si="1"/>
        <v>82199.641783371364</v>
      </c>
      <c r="G15" s="17">
        <f t="shared" si="7"/>
        <v>96064.958406817037</v>
      </c>
      <c r="H15" s="17">
        <f t="shared" si="2"/>
        <v>20116659.201753214</v>
      </c>
      <c r="I15" s="2">
        <f t="shared" si="3"/>
        <v>100.99504938362081</v>
      </c>
      <c r="J15" s="19"/>
    </row>
    <row r="16" spans="2:10">
      <c r="B16" s="16">
        <f t="shared" si="4"/>
        <v>7</v>
      </c>
      <c r="C16" s="19">
        <f t="shared" si="5"/>
        <v>33224.298194717616</v>
      </c>
      <c r="D16" s="17">
        <f t="shared" si="6"/>
        <v>20149883.499947932</v>
      </c>
      <c r="E16" s="17">
        <f t="shared" si="0"/>
        <v>13944.926537770763</v>
      </c>
      <c r="F16" s="17">
        <f t="shared" si="1"/>
        <v>82278.690958120729</v>
      </c>
      <c r="G16" s="17">
        <f t="shared" si="7"/>
        <v>96223.617495891493</v>
      </c>
      <c r="H16" s="17">
        <f t="shared" si="2"/>
        <v>20135938.573410161</v>
      </c>
      <c r="I16" s="2">
        <f t="shared" si="3"/>
        <v>101.1618509187693</v>
      </c>
      <c r="J16" s="19"/>
    </row>
    <row r="17" spans="2:10">
      <c r="B17" s="16">
        <f t="shared" si="4"/>
        <v>8</v>
      </c>
      <c r="C17" s="19">
        <f t="shared" si="5"/>
        <v>33256.13964445889</v>
      </c>
      <c r="D17" s="17">
        <f t="shared" si="6"/>
        <v>20169194.71305462</v>
      </c>
      <c r="E17" s="17">
        <f t="shared" si="0"/>
        <v>14024.993545044461</v>
      </c>
      <c r="F17" s="17">
        <f t="shared" si="1"/>
        <v>82357.545078306372</v>
      </c>
      <c r="G17" s="17">
        <f t="shared" si="7"/>
        <v>96382.538623350832</v>
      </c>
      <c r="H17" s="17">
        <f t="shared" si="2"/>
        <v>20155169.719509576</v>
      </c>
      <c r="I17" s="2">
        <f t="shared" si="3"/>
        <v>101.32892794021438</v>
      </c>
      <c r="J17" s="19"/>
    </row>
    <row r="18" spans="2:10">
      <c r="B18" s="16">
        <f t="shared" si="4"/>
        <v>9</v>
      </c>
      <c r="C18" s="19">
        <f t="shared" si="5"/>
        <v>33287.901445768774</v>
      </c>
      <c r="D18" s="17">
        <f t="shared" si="6"/>
        <v>20188457.620955344</v>
      </c>
      <c r="E18" s="17">
        <f t="shared" si="0"/>
        <v>14105.520269738437</v>
      </c>
      <c r="F18" s="17">
        <f t="shared" si="1"/>
        <v>82436.201952234333</v>
      </c>
      <c r="G18" s="17">
        <f t="shared" si="7"/>
        <v>96541.72222197277</v>
      </c>
      <c r="H18" s="17">
        <f t="shared" si="2"/>
        <v>20174352.100685608</v>
      </c>
      <c r="I18" s="2">
        <f t="shared" si="3"/>
        <v>101.49628090294406</v>
      </c>
      <c r="J18" s="19"/>
    </row>
    <row r="19" spans="2:10">
      <c r="B19" s="16">
        <f t="shared" si="4"/>
        <v>10</v>
      </c>
      <c r="C19" s="19">
        <f t="shared" si="5"/>
        <v>33319.5827078484</v>
      </c>
      <c r="D19" s="17">
        <f t="shared" si="6"/>
        <v>20207671.683393456</v>
      </c>
      <c r="E19" s="17">
        <f t="shared" si="0"/>
        <v>14186.509351393135</v>
      </c>
      <c r="F19" s="17">
        <f t="shared" si="1"/>
        <v>82514.659373856615</v>
      </c>
      <c r="G19" s="17">
        <f t="shared" si="7"/>
        <v>96701.16872524975</v>
      </c>
      <c r="H19" s="17">
        <f t="shared" si="2"/>
        <v>20193485.174042065</v>
      </c>
      <c r="I19" s="2">
        <f t="shared" si="3"/>
        <v>101.66391026269781</v>
      </c>
      <c r="J19" s="19"/>
    </row>
    <row r="20" spans="2:10">
      <c r="B20" s="16">
        <f t="shared" si="4"/>
        <v>11</v>
      </c>
      <c r="C20" s="19">
        <f t="shared" si="5"/>
        <v>33351.182534053922</v>
      </c>
      <c r="D20" s="17">
        <f t="shared" si="6"/>
        <v>20226836.356576119</v>
      </c>
      <c r="E20" s="17">
        <f t="shared" si="0"/>
        <v>14267.963444704423</v>
      </c>
      <c r="F20" s="17">
        <f t="shared" si="1"/>
        <v>82592.915122685823</v>
      </c>
      <c r="G20" s="17">
        <f t="shared" si="7"/>
        <v>96860.878567390246</v>
      </c>
      <c r="H20" s="17">
        <f t="shared" si="2"/>
        <v>20212568.393131413</v>
      </c>
      <c r="I20" s="2">
        <f t="shared" si="3"/>
        <v>101.83181647596778</v>
      </c>
      <c r="J20" s="19"/>
    </row>
    <row r="21" spans="2:10">
      <c r="B21" s="16">
        <f t="shared" si="4"/>
        <v>12</v>
      </c>
      <c r="C21" s="19">
        <f t="shared" si="5"/>
        <v>33382.70002188161</v>
      </c>
      <c r="D21" s="17">
        <f t="shared" si="6"/>
        <v>20245951.093153294</v>
      </c>
      <c r="E21" s="17">
        <f t="shared" si="0"/>
        <v>14349.885219610427</v>
      </c>
      <c r="F21" s="17">
        <f t="shared" si="1"/>
        <v>82670.966963709288</v>
      </c>
      <c r="G21" s="17">
        <f t="shared" si="7"/>
        <v>97020.852183319716</v>
      </c>
      <c r="H21" s="17">
        <f t="shared" si="2"/>
        <v>20231601.207933683</v>
      </c>
      <c r="I21" s="2">
        <f t="shared" si="3"/>
        <v>102.00000000000007</v>
      </c>
      <c r="J21" s="19"/>
    </row>
    <row r="22" spans="2:10">
      <c r="B22" s="16">
        <f t="shared" si="4"/>
        <v>13</v>
      </c>
      <c r="C22" s="19">
        <f t="shared" si="5"/>
        <v>33414.134262930602</v>
      </c>
      <c r="D22" s="17">
        <f t="shared" si="6"/>
        <v>20265015.342196614</v>
      </c>
      <c r="E22" s="17">
        <f t="shared" si="0"/>
        <v>14432.277361379194</v>
      </c>
      <c r="F22" s="17">
        <f t="shared" si="1"/>
        <v>82748.812647302839</v>
      </c>
      <c r="G22" s="17">
        <f t="shared" si="7"/>
        <v>97181.090008682033</v>
      </c>
      <c r="H22" s="17">
        <f t="shared" si="2"/>
        <v>20250583.064835235</v>
      </c>
      <c r="I22" s="2">
        <f t="shared" si="3"/>
        <v>102.16846129279594</v>
      </c>
      <c r="J22" s="19"/>
    </row>
    <row r="23" spans="2:10">
      <c r="B23" s="16">
        <f t="shared" si="4"/>
        <v>14</v>
      </c>
      <c r="C23" s="19">
        <f t="shared" si="5"/>
        <v>33445.484342865646</v>
      </c>
      <c r="D23" s="17">
        <f t="shared" si="6"/>
        <v>20284028.549178101</v>
      </c>
      <c r="E23" s="17">
        <f t="shared" si="0"/>
        <v>14515.142570696727</v>
      </c>
      <c r="F23" s="17">
        <f t="shared" si="1"/>
        <v>82826.449909143921</v>
      </c>
      <c r="G23" s="17">
        <f t="shared" si="7"/>
        <v>97341.592479840649</v>
      </c>
      <c r="H23" s="17">
        <f t="shared" si="2"/>
        <v>20269513.406607404</v>
      </c>
      <c r="I23" s="2">
        <f t="shared" si="3"/>
        <v>102.33720081311309</v>
      </c>
      <c r="J23" s="19"/>
    </row>
    <row r="24" spans="2:10">
      <c r="B24" s="16">
        <f t="shared" si="4"/>
        <v>15</v>
      </c>
      <c r="C24" s="19">
        <f t="shared" si="5"/>
        <v>33476.749341372401</v>
      </c>
      <c r="D24" s="17">
        <f t="shared" si="6"/>
        <v>20302990.155948777</v>
      </c>
      <c r="E24" s="17">
        <f t="shared" si="0"/>
        <v>14598.48356375529</v>
      </c>
      <c r="F24" s="17">
        <f t="shared" si="1"/>
        <v>82903.876470124174</v>
      </c>
      <c r="G24" s="17">
        <f t="shared" si="7"/>
        <v>97502.360033879464</v>
      </c>
      <c r="H24" s="17">
        <f t="shared" si="2"/>
        <v>20288391.672385022</v>
      </c>
      <c r="I24" s="2">
        <f t="shared" si="3"/>
        <v>102.50621902046687</v>
      </c>
      <c r="J24" s="19"/>
    </row>
    <row r="25" spans="2:10">
      <c r="B25" s="16">
        <f t="shared" si="4"/>
        <v>16</v>
      </c>
      <c r="C25" s="19">
        <f t="shared" si="5"/>
        <v>33507.928332146257</v>
      </c>
      <c r="D25" s="17">
        <f t="shared" si="6"/>
        <v>20321899.600717168</v>
      </c>
      <c r="E25" s="17">
        <f t="shared" si="0"/>
        <v>14682.303072342736</v>
      </c>
      <c r="F25" s="17">
        <f t="shared" si="1"/>
        <v>82981.090036261783</v>
      </c>
      <c r="G25" s="17">
        <f t="shared" si="7"/>
        <v>97663.39310860452</v>
      </c>
      <c r="H25" s="17">
        <f t="shared" si="2"/>
        <v>20307217.297644824</v>
      </c>
      <c r="I25" s="2">
        <f t="shared" si="3"/>
        <v>102.67551637513162</v>
      </c>
      <c r="J25" s="19"/>
    </row>
    <row r="26" spans="2:10">
      <c r="B26" s="16">
        <f t="shared" si="4"/>
        <v>17</v>
      </c>
      <c r="C26" s="19">
        <f t="shared" si="5"/>
        <v>33539.02038282156</v>
      </c>
      <c r="D26" s="17">
        <f t="shared" si="6"/>
        <v>20340756.318027645</v>
      </c>
      <c r="E26" s="17">
        <f t="shared" si="0"/>
        <v>14766.603843931895</v>
      </c>
      <c r="F26" s="17">
        <f t="shared" si="1"/>
        <v>83058.088298612885</v>
      </c>
      <c r="G26" s="17">
        <f t="shared" si="7"/>
        <v>97824.69214254478</v>
      </c>
      <c r="H26" s="17">
        <f t="shared" si="2"/>
        <v>20325989.714183714</v>
      </c>
      <c r="I26" s="2">
        <f t="shared" si="3"/>
        <v>102.84509333814179</v>
      </c>
      <c r="J26" s="19"/>
    </row>
    <row r="27" spans="2:10">
      <c r="B27" s="16">
        <f t="shared" si="4"/>
        <v>18</v>
      </c>
      <c r="C27" s="19">
        <f t="shared" si="5"/>
        <v>33570.02455496788</v>
      </c>
      <c r="D27" s="17">
        <f t="shared" si="6"/>
        <v>20359559.738738682</v>
      </c>
      <c r="E27" s="17">
        <f t="shared" si="0"/>
        <v>14851.388641770536</v>
      </c>
      <c r="F27" s="17">
        <f t="shared" si="1"/>
        <v>83134.868933182952</v>
      </c>
      <c r="G27" s="17">
        <f t="shared" si="7"/>
        <v>97986.257574953488</v>
      </c>
      <c r="H27" s="17">
        <f t="shared" si="2"/>
        <v>20344708.350096911</v>
      </c>
      <c r="I27" s="2">
        <f t="shared" si="3"/>
        <v>103.01495037129331</v>
      </c>
      <c r="J27" s="19"/>
    </row>
    <row r="28" spans="2:10">
      <c r="B28" s="16">
        <f t="shared" si="4"/>
        <v>19</v>
      </c>
      <c r="C28" s="19">
        <f t="shared" si="5"/>
        <v>33600.939904041588</v>
      </c>
      <c r="D28" s="17">
        <f t="shared" si="6"/>
        <v>20378309.290000953</v>
      </c>
      <c r="E28" s="17">
        <f t="shared" si="0"/>
        <v>14936.660244972241</v>
      </c>
      <c r="F28" s="17">
        <f t="shared" si="1"/>
        <v>83211.429600837218</v>
      </c>
      <c r="G28" s="17">
        <f t="shared" si="7"/>
        <v>98148.08984580946</v>
      </c>
      <c r="H28" s="17">
        <f t="shared" si="2"/>
        <v>20363372.629755981</v>
      </c>
      <c r="I28" s="2">
        <f t="shared" si="3"/>
        <v>103.18508793714477</v>
      </c>
      <c r="J28" s="19"/>
    </row>
    <row r="29" spans="2:10">
      <c r="B29" s="16">
        <f t="shared" si="4"/>
        <v>20</v>
      </c>
      <c r="C29" s="19">
        <f t="shared" si="5"/>
        <v>33631.765479341149</v>
      </c>
      <c r="D29" s="17">
        <f t="shared" si="6"/>
        <v>20397004.395235322</v>
      </c>
      <c r="E29" s="17">
        <f t="shared" si="0"/>
        <v>15022.421448607085</v>
      </c>
      <c r="F29" s="17">
        <f t="shared" si="1"/>
        <v>83287.767947210901</v>
      </c>
      <c r="G29" s="17">
        <f t="shared" si="7"/>
        <v>98310.189395817986</v>
      </c>
      <c r="H29" s="17">
        <f t="shared" si="2"/>
        <v>20381981.973786715</v>
      </c>
      <c r="I29" s="2">
        <f t="shared" si="3"/>
        <v>103.35550649901876</v>
      </c>
      <c r="J29" s="19"/>
    </row>
    <row r="30" spans="2:10">
      <c r="B30" s="16">
        <f t="shared" si="4"/>
        <v>21</v>
      </c>
      <c r="C30" s="19">
        <f t="shared" si="5"/>
        <v>33662.500323981047</v>
      </c>
      <c r="D30" s="17">
        <f t="shared" si="6"/>
        <v>20415644.474110696</v>
      </c>
      <c r="E30" s="17">
        <f t="shared" si="0"/>
        <v>15108.675063793678</v>
      </c>
      <c r="F30" s="17">
        <f t="shared" si="1"/>
        <v>83363.881602618683</v>
      </c>
      <c r="G30" s="17">
        <f t="shared" si="7"/>
        <v>98472.556666412362</v>
      </c>
      <c r="H30" s="17">
        <f t="shared" si="2"/>
        <v>20400535.799046904</v>
      </c>
      <c r="I30" s="2">
        <f t="shared" si="3"/>
        <v>103.52620652100303</v>
      </c>
      <c r="J30" s="19"/>
    </row>
    <row r="31" spans="2:10">
      <c r="B31" s="16">
        <f t="shared" si="4"/>
        <v>22</v>
      </c>
      <c r="C31" s="19">
        <f t="shared" si="5"/>
        <v>33693.143474858254</v>
      </c>
      <c r="D31" s="17">
        <f t="shared" si="6"/>
        <v>20434228.942521762</v>
      </c>
      <c r="E31" s="17">
        <f t="shared" si="0"/>
        <v>15195.42391779102</v>
      </c>
      <c r="F31" s="17">
        <f t="shared" si="1"/>
        <v>83439.768181963867</v>
      </c>
      <c r="G31" s="17">
        <f t="shared" si="7"/>
        <v>98635.192099754888</v>
      </c>
      <c r="H31" s="17">
        <f t="shared" si="2"/>
        <v>20419033.518603969</v>
      </c>
      <c r="I31" s="2">
        <f t="shared" si="3"/>
        <v>103.69718846795185</v>
      </c>
      <c r="J31" s="19"/>
    </row>
    <row r="32" spans="2:10">
      <c r="B32" s="16">
        <f t="shared" si="4"/>
        <v>23</v>
      </c>
      <c r="C32" s="19">
        <f t="shared" si="5"/>
        <v>33723.693962607533</v>
      </c>
      <c r="D32" s="17">
        <f t="shared" si="6"/>
        <v>20452757.212566577</v>
      </c>
      <c r="E32" s="17">
        <f t="shared" si="0"/>
        <v>15282.67085409128</v>
      </c>
      <c r="F32" s="17">
        <f t="shared" si="1"/>
        <v>83515.425284646859</v>
      </c>
      <c r="G32" s="17">
        <f t="shared" si="7"/>
        <v>98798.096138738139</v>
      </c>
      <c r="H32" s="17">
        <f t="shared" si="2"/>
        <v>20437474.541712485</v>
      </c>
      <c r="I32" s="2">
        <f t="shared" si="3"/>
        <v>103.86845280548721</v>
      </c>
      <c r="J32" s="19"/>
    </row>
    <row r="33" spans="2:10">
      <c r="B33" s="16">
        <f t="shared" si="4"/>
        <v>24</v>
      </c>
      <c r="C33" s="19">
        <f t="shared" si="5"/>
        <v>33754.150811560452</v>
      </c>
      <c r="D33" s="17">
        <f t="shared" si="6"/>
        <v>20471228.692524046</v>
      </c>
      <c r="E33" s="17">
        <f t="shared" si="0"/>
        <v>15370.418732512975</v>
      </c>
      <c r="F33" s="17">
        <f t="shared" si="1"/>
        <v>83590.850494473198</v>
      </c>
      <c r="G33" s="17">
        <f t="shared" si="7"/>
        <v>98961.269226986173</v>
      </c>
      <c r="H33" s="17">
        <f t="shared" si="2"/>
        <v>20455858.273791533</v>
      </c>
      <c r="I33" s="2">
        <f t="shared" si="3"/>
        <v>104.04000000000013</v>
      </c>
      <c r="J33" s="19"/>
    </row>
    <row r="34" spans="2:10">
      <c r="B34" s="16">
        <f t="shared" si="4"/>
        <v>25</v>
      </c>
      <c r="C34" s="19">
        <f t="shared" si="5"/>
        <v>33784.513039723039</v>
      </c>
      <c r="D34" s="17">
        <f t="shared" si="6"/>
        <v>20489642.786831256</v>
      </c>
      <c r="E34" s="17">
        <f t="shared" si="0"/>
        <v>15458.670429294798</v>
      </c>
      <c r="F34" s="17">
        <f t="shared" si="1"/>
        <v>83666.041379560964</v>
      </c>
      <c r="G34" s="17">
        <f t="shared" si="7"/>
        <v>99124.711808855762</v>
      </c>
      <c r="H34" s="17">
        <f t="shared" si="2"/>
        <v>20474184.116401963</v>
      </c>
      <c r="I34" s="2">
        <f t="shared" si="3"/>
        <v>104.21183051865191</v>
      </c>
      <c r="J34" s="19"/>
    </row>
    <row r="35" spans="2:10">
      <c r="B35" s="16">
        <f t="shared" si="4"/>
        <v>26</v>
      </c>
      <c r="C35" s="19">
        <f t="shared" si="5"/>
        <v>33814.779658719897</v>
      </c>
      <c r="D35" s="17">
        <f t="shared" si="6"/>
        <v>20507998.896060683</v>
      </c>
      <c r="E35" s="17">
        <f t="shared" si="0"/>
        <v>15547.428837189713</v>
      </c>
      <c r="F35" s="17">
        <f t="shared" si="1"/>
        <v>83740.995492247792</v>
      </c>
      <c r="G35" s="17">
        <f t="shared" si="7"/>
        <v>99288.424329437505</v>
      </c>
      <c r="H35" s="17">
        <f t="shared" si="2"/>
        <v>20492451.467223492</v>
      </c>
      <c r="I35" s="2">
        <f t="shared" si="3"/>
        <v>104.38394482937539</v>
      </c>
      <c r="J35" s="19"/>
    </row>
    <row r="36" spans="2:10">
      <c r="B36" s="16">
        <f t="shared" si="4"/>
        <v>27</v>
      </c>
      <c r="C36" s="19">
        <f t="shared" si="5"/>
        <v>33844.949673775584</v>
      </c>
      <c r="D36" s="17">
        <f t="shared" si="6"/>
        <v>20526296.416897267</v>
      </c>
      <c r="E36" s="17">
        <f t="shared" si="0"/>
        <v>15636.696865559963</v>
      </c>
      <c r="F36" s="17">
        <f t="shared" si="1"/>
        <v>83815.71036899717</v>
      </c>
      <c r="G36" s="17">
        <f t="shared" si="7"/>
        <v>99452.407234557133</v>
      </c>
      <c r="H36" s="17">
        <f t="shared" si="2"/>
        <v>20510659.720031708</v>
      </c>
      <c r="I36" s="2">
        <f t="shared" si="3"/>
        <v>104.55634340087626</v>
      </c>
      <c r="J36" s="19"/>
    </row>
    <row r="37" spans="2:10">
      <c r="B37" s="16">
        <f t="shared" si="4"/>
        <v>28</v>
      </c>
      <c r="C37" s="19">
        <f t="shared" si="5"/>
        <v>33875.022083651274</v>
      </c>
      <c r="D37" s="17">
        <f t="shared" si="6"/>
        <v>20544534.74211536</v>
      </c>
      <c r="E37" s="17">
        <f t="shared" si="0"/>
        <v>15726.477440472285</v>
      </c>
      <c r="F37" s="17">
        <f t="shared" si="1"/>
        <v>83890.183530304392</v>
      </c>
      <c r="G37" s="17">
        <f t="shared" si="7"/>
        <v>99616.660970776677</v>
      </c>
      <c r="H37" s="17">
        <f t="shared" si="2"/>
        <v>20528808.264674887</v>
      </c>
      <c r="I37" s="2">
        <f t="shared" si="3"/>
        <v>104.7290267026343</v>
      </c>
      <c r="J37" s="19"/>
    </row>
    <row r="38" spans="2:10">
      <c r="B38" s="16">
        <f t="shared" si="4"/>
        <v>29</v>
      </c>
      <c r="C38" s="19">
        <f t="shared" si="5"/>
        <v>33904.995880641043</v>
      </c>
      <c r="D38" s="17">
        <f t="shared" si="6"/>
        <v>20562713.260555528</v>
      </c>
      <c r="E38" s="17">
        <f t="shared" si="0"/>
        <v>15816.773504793993</v>
      </c>
      <c r="F38" s="17">
        <f t="shared" si="1"/>
        <v>83964.412480601735</v>
      </c>
      <c r="G38" s="17">
        <f t="shared" si="7"/>
        <v>99781.185985395728</v>
      </c>
      <c r="H38" s="17">
        <f t="shared" si="2"/>
        <v>20546896.487050734</v>
      </c>
      <c r="I38" s="2">
        <f t="shared" si="3"/>
        <v>104.90199520490468</v>
      </c>
      <c r="J38" s="19"/>
    </row>
    <row r="39" spans="2:10">
      <c r="B39" s="16">
        <f t="shared" si="4"/>
        <v>30</v>
      </c>
      <c r="C39" s="19">
        <f t="shared" si="5"/>
        <v>33934.870050501078</v>
      </c>
      <c r="D39" s="17">
        <f t="shared" si="6"/>
        <v>20580831.357101236</v>
      </c>
      <c r="E39" s="17">
        <f t="shared" si="0"/>
        <v>15907.588018289258</v>
      </c>
      <c r="F39" s="17">
        <f t="shared" si="1"/>
        <v>84038.394708163381</v>
      </c>
      <c r="G39" s="17">
        <f t="shared" si="7"/>
        <v>99945.982726452639</v>
      </c>
      <c r="H39" s="17">
        <f t="shared" si="2"/>
        <v>20564923.769082945</v>
      </c>
      <c r="I39" s="2">
        <f t="shared" si="3"/>
        <v>105.07524937871922</v>
      </c>
      <c r="J39" s="19"/>
    </row>
    <row r="40" spans="2:10">
      <c r="B40" s="16">
        <f t="shared" si="4"/>
        <v>31</v>
      </c>
      <c r="C40" s="19">
        <f t="shared" si="5"/>
        <v>33964.643572431058</v>
      </c>
      <c r="D40" s="17">
        <f t="shared" si="6"/>
        <v>20598888.412655376</v>
      </c>
      <c r="E40" s="17">
        <f t="shared" si="0"/>
        <v>15998.923957716223</v>
      </c>
      <c r="F40" s="17">
        <f t="shared" si="1"/>
        <v>84112.127685009458</v>
      </c>
      <c r="G40" s="17">
        <f t="shared" si="7"/>
        <v>100111.05164272568</v>
      </c>
      <c r="H40" s="17">
        <f t="shared" si="2"/>
        <v>20582889.488697659</v>
      </c>
      <c r="I40" s="2">
        <f t="shared" si="3"/>
        <v>105.24878969588772</v>
      </c>
      <c r="J40" s="19"/>
    </row>
    <row r="41" spans="2:10">
      <c r="B41" s="16">
        <f t="shared" si="4"/>
        <v>32</v>
      </c>
      <c r="C41" s="19">
        <f t="shared" si="5"/>
        <v>33994.315419021994</v>
      </c>
      <c r="D41" s="17">
        <f t="shared" si="6"/>
        <v>20616883.804116681</v>
      </c>
      <c r="E41" s="17">
        <f t="shared" si="0"/>
        <v>16090.784316924561</v>
      </c>
      <c r="F41" s="17">
        <f t="shared" si="1"/>
        <v>84185.608866809795</v>
      </c>
      <c r="G41" s="17">
        <f t="shared" si="7"/>
        <v>100276.39318373436</v>
      </c>
      <c r="H41" s="17">
        <f t="shared" si="2"/>
        <v>20600793.019799758</v>
      </c>
      <c r="I41" s="2">
        <f t="shared" si="3"/>
        <v>105.42261662899918</v>
      </c>
      <c r="J41" s="19"/>
    </row>
    <row r="42" spans="2:10">
      <c r="B42" s="16">
        <f t="shared" si="4"/>
        <v>33</v>
      </c>
      <c r="C42" s="19">
        <f t="shared" si="5"/>
        <v>34023.884556230158</v>
      </c>
      <c r="D42" s="17">
        <f t="shared" si="6"/>
        <v>20634816.904355988</v>
      </c>
      <c r="E42" s="17">
        <f t="shared" si="0"/>
        <v>16183.172106953672</v>
      </c>
      <c r="F42" s="17">
        <f t="shared" si="1"/>
        <v>84258.835692786946</v>
      </c>
      <c r="G42" s="17">
        <f t="shared" si="7"/>
        <v>100442.00779974062</v>
      </c>
      <c r="H42" s="17">
        <f t="shared" si="2"/>
        <v>20618633.732249033</v>
      </c>
      <c r="I42" s="2">
        <f t="shared" si="3"/>
        <v>105.59673065142314</v>
      </c>
      <c r="J42" s="19"/>
    </row>
    <row r="43" spans="2:10">
      <c r="B43" s="16">
        <f t="shared" si="4"/>
        <v>34</v>
      </c>
      <c r="C43" s="19">
        <f t="shared" si="5"/>
        <v>34053.349943324924</v>
      </c>
      <c r="D43" s="17">
        <f t="shared" si="6"/>
        <v>20652687.082192358</v>
      </c>
      <c r="E43" s="17">
        <f t="shared" si="0"/>
        <v>16276.090356131186</v>
      </c>
      <c r="F43" s="17">
        <f t="shared" si="1"/>
        <v>84331.8055856188</v>
      </c>
      <c r="G43" s="17">
        <f t="shared" si="7"/>
        <v>100607.89594174999</v>
      </c>
      <c r="H43" s="17">
        <f t="shared" si="2"/>
        <v>20636410.991836227</v>
      </c>
      <c r="I43" s="2">
        <f t="shared" si="3"/>
        <v>105.77113223731094</v>
      </c>
      <c r="J43" s="19"/>
    </row>
    <row r="44" spans="2:10">
      <c r="B44" s="16">
        <f t="shared" si="4"/>
        <v>35</v>
      </c>
      <c r="C44" s="19">
        <f t="shared" si="5"/>
        <v>34082.710532858968</v>
      </c>
      <c r="D44" s="17">
        <f t="shared" si="6"/>
        <v>20670493.702369086</v>
      </c>
      <c r="E44" s="17">
        <f t="shared" si="0"/>
        <v>16369.542110172508</v>
      </c>
      <c r="F44" s="17">
        <f t="shared" si="1"/>
        <v>84404.515951340436</v>
      </c>
      <c r="G44" s="17">
        <f t="shared" si="7"/>
        <v>100774.05806151294</v>
      </c>
      <c r="H44" s="17">
        <f t="shared" si="2"/>
        <v>20654124.160258915</v>
      </c>
      <c r="I44" s="2">
        <f t="shared" si="3"/>
        <v>105.94582186159701</v>
      </c>
      <c r="J44" s="19"/>
    </row>
    <row r="45" spans="2:10">
      <c r="B45" s="16">
        <f t="shared" si="4"/>
        <v>36</v>
      </c>
      <c r="C45" s="19">
        <f t="shared" si="5"/>
        <v>34111.965270623565</v>
      </c>
      <c r="D45" s="17">
        <f t="shared" si="6"/>
        <v>20688236.125529539</v>
      </c>
      <c r="E45" s="17">
        <f t="shared" si="0"/>
        <v>16463.530432280357</v>
      </c>
      <c r="F45" s="17">
        <f t="shared" si="1"/>
        <v>84476.964179245624</v>
      </c>
      <c r="G45" s="17">
        <f t="shared" si="7"/>
        <v>100940.49461152598</v>
      </c>
      <c r="H45" s="17">
        <f t="shared" si="2"/>
        <v>20671772.595097259</v>
      </c>
      <c r="I45" s="2">
        <f t="shared" si="3"/>
        <v>106.1208000000002</v>
      </c>
      <c r="J45" s="19"/>
    </row>
    <row r="46" spans="2:10">
      <c r="B46" s="16">
        <f t="shared" si="4"/>
        <v>37</v>
      </c>
      <c r="C46" s="19">
        <f t="shared" si="5"/>
        <v>34141.113095611334</v>
      </c>
      <c r="D46" s="17">
        <f t="shared" si="6"/>
        <v>20705913.70819287</v>
      </c>
      <c r="E46" s="17">
        <f t="shared" si="0"/>
        <v>16558.058403245406</v>
      </c>
      <c r="F46" s="17">
        <f t="shared" si="1"/>
        <v>84549.147641787553</v>
      </c>
      <c r="G46" s="17">
        <f t="shared" si="7"/>
        <v>101107.20604503296</v>
      </c>
      <c r="H46" s="17">
        <f t="shared" si="2"/>
        <v>20689355.649789624</v>
      </c>
      <c r="I46" s="2">
        <f t="shared" si="3"/>
        <v>106.29606712902502</v>
      </c>
      <c r="J46" s="19"/>
    </row>
    <row r="47" spans="2:10">
      <c r="B47" s="16">
        <f t="shared" si="4"/>
        <v>38</v>
      </c>
      <c r="C47" s="19">
        <f t="shared" si="5"/>
        <v>34170.152939971536</v>
      </c>
      <c r="D47" s="17">
        <f t="shared" si="6"/>
        <v>20723525.802729595</v>
      </c>
      <c r="E47" s="17">
        <f t="shared" si="0"/>
        <v>16653.129121547143</v>
      </c>
      <c r="F47" s="17">
        <f t="shared" si="1"/>
        <v>84621.063694479191</v>
      </c>
      <c r="G47" s="17">
        <f t="shared" si="7"/>
        <v>101274.19281602633</v>
      </c>
      <c r="H47" s="17">
        <f t="shared" si="2"/>
        <v>20706872.67360805</v>
      </c>
      <c r="I47" s="2">
        <f t="shared" si="3"/>
        <v>106.47162372596297</v>
      </c>
      <c r="J47" s="19"/>
    </row>
    <row r="48" spans="2:10">
      <c r="B48" s="16">
        <f t="shared" si="4"/>
        <v>39</v>
      </c>
      <c r="C48" s="19">
        <f t="shared" si="5"/>
        <v>34199.083728972822</v>
      </c>
      <c r="D48" s="17">
        <f t="shared" si="6"/>
        <v>20741071.757337023</v>
      </c>
      <c r="E48" s="17">
        <f t="shared" si="0"/>
        <v>16748.745703455497</v>
      </c>
      <c r="F48" s="17">
        <f t="shared" si="1"/>
        <v>84692.709675792852</v>
      </c>
      <c r="G48" s="17">
        <f t="shared" si="7"/>
        <v>101441.45537924835</v>
      </c>
      <c r="H48" s="17">
        <f t="shared" si="2"/>
        <v>20724323.011633568</v>
      </c>
      <c r="I48" s="2">
        <f t="shared" si="3"/>
        <v>106.64747026889385</v>
      </c>
      <c r="J48" s="19"/>
    </row>
    <row r="49" spans="2:10">
      <c r="B49" s="16">
        <f t="shared" si="4"/>
        <v>40</v>
      </c>
      <c r="C49" s="19">
        <f t="shared" si="5"/>
        <v>34227.904380969703</v>
      </c>
      <c r="D49" s="17">
        <f t="shared" si="6"/>
        <v>20758550.916014537</v>
      </c>
      <c r="E49" s="17">
        <f t="shared" si="0"/>
        <v>16844.911283132955</v>
      </c>
      <c r="F49" s="17">
        <f t="shared" si="1"/>
        <v>84764.082907059361</v>
      </c>
      <c r="G49" s="17">
        <f t="shared" si="7"/>
        <v>101608.99419019232</v>
      </c>
      <c r="H49" s="17">
        <f t="shared" si="2"/>
        <v>20741706.004731406</v>
      </c>
      <c r="I49" s="2">
        <f t="shared" si="3"/>
        <v>106.82360723668705</v>
      </c>
      <c r="J49" s="19"/>
    </row>
    <row r="50" spans="2:10">
      <c r="B50" s="16">
        <f t="shared" si="4"/>
        <v>41</v>
      </c>
      <c r="C50" s="19">
        <f t="shared" si="5"/>
        <v>34256.613807339221</v>
      </c>
      <c r="D50" s="17">
        <f t="shared" si="6"/>
        <v>20775962.618538745</v>
      </c>
      <c r="E50" s="17">
        <f t="shared" si="0"/>
        <v>16941.629012737205</v>
      </c>
      <c r="F50" s="17">
        <f t="shared" si="1"/>
        <v>84835.180692366543</v>
      </c>
      <c r="G50" s="17">
        <f t="shared" si="7"/>
        <v>101776.80970510375</v>
      </c>
      <c r="H50" s="17">
        <f t="shared" si="2"/>
        <v>20759020.989526007</v>
      </c>
      <c r="I50" s="2">
        <f t="shared" si="3"/>
        <v>107.00003510900284</v>
      </c>
      <c r="J50" s="19"/>
    </row>
    <row r="51" spans="2:10">
      <c r="B51" s="16">
        <f t="shared" si="4"/>
        <v>42</v>
      </c>
      <c r="C51" s="19">
        <f t="shared" si="5"/>
        <v>34285.2109124735</v>
      </c>
      <c r="D51" s="17">
        <f t="shared" si="6"/>
        <v>20793306.200438481</v>
      </c>
      <c r="E51" s="17">
        <f t="shared" si="0"/>
        <v>17038.902062524678</v>
      </c>
      <c r="F51" s="17">
        <f t="shared" si="1"/>
        <v>84906.000318457125</v>
      </c>
      <c r="G51" s="17">
        <f t="shared" si="7"/>
        <v>101944.9023809818</v>
      </c>
      <c r="H51" s="17">
        <f t="shared" si="2"/>
        <v>20776267.298375957</v>
      </c>
      <c r="I51" s="2">
        <f t="shared" si="3"/>
        <v>107.17675436629368</v>
      </c>
      <c r="J51" s="19"/>
    </row>
    <row r="52" spans="2:10">
      <c r="B52" s="16">
        <f t="shared" si="4"/>
        <v>43</v>
      </c>
      <c r="C52" s="19">
        <f t="shared" si="5"/>
        <v>34313.694593694061</v>
      </c>
      <c r="D52" s="17">
        <f t="shared" si="6"/>
        <v>20810580.992969651</v>
      </c>
      <c r="E52" s="17">
        <f t="shared" si="0"/>
        <v>17136.733620954241</v>
      </c>
      <c r="F52" s="17">
        <f t="shared" si="1"/>
        <v>84976.539054626075</v>
      </c>
      <c r="G52" s="17">
        <f t="shared" si="7"/>
        <v>102113.27267558032</v>
      </c>
      <c r="H52" s="17">
        <f t="shared" si="2"/>
        <v>20793444.259348698</v>
      </c>
      <c r="I52" s="2">
        <f t="shared" si="3"/>
        <v>107.35376548980554</v>
      </c>
      <c r="J52" s="19"/>
    </row>
    <row r="53" spans="2:10">
      <c r="B53" s="16">
        <f t="shared" si="4"/>
        <v>44</v>
      </c>
      <c r="C53" s="19">
        <f t="shared" si="5"/>
        <v>34342.063741259277</v>
      </c>
      <c r="D53" s="17">
        <f t="shared" si="6"/>
        <v>20827786.323089957</v>
      </c>
      <c r="E53" s="17">
        <f t="shared" si="0"/>
        <v>17235.126894791872</v>
      </c>
      <c r="F53" s="17">
        <f t="shared" si="1"/>
        <v>85046.794152617324</v>
      </c>
      <c r="G53" s="17">
        <f t="shared" si="7"/>
        <v>102281.9210474092</v>
      </c>
      <c r="H53" s="17">
        <f t="shared" si="2"/>
        <v>20810551.196195167</v>
      </c>
      <c r="I53" s="2">
        <f t="shared" si="3"/>
        <v>107.53106896157924</v>
      </c>
      <c r="J53" s="19"/>
    </row>
    <row r="54" spans="2:10">
      <c r="B54" s="16">
        <f t="shared" si="4"/>
        <v>45</v>
      </c>
      <c r="C54" s="19">
        <f t="shared" si="5"/>
        <v>34370.317238293588</v>
      </c>
      <c r="D54" s="17">
        <f t="shared" si="6"/>
        <v>20844921.51343346</v>
      </c>
      <c r="E54" s="17">
        <f t="shared" si="0"/>
        <v>17334.085109215637</v>
      </c>
      <c r="F54" s="17">
        <f t="shared" si="1"/>
        <v>85116.762846519967</v>
      </c>
      <c r="G54" s="17">
        <f t="shared" si="7"/>
        <v>102450.8479557356</v>
      </c>
      <c r="H54" s="17">
        <f t="shared" si="2"/>
        <v>20827587.428324245</v>
      </c>
      <c r="I54" s="2">
        <f t="shared" si="3"/>
        <v>107.70866526445168</v>
      </c>
      <c r="J54" s="19"/>
    </row>
    <row r="55" spans="2:10">
      <c r="B55" s="16">
        <f t="shared" si="4"/>
        <v>46</v>
      </c>
      <c r="C55" s="19">
        <f t="shared" si="5"/>
        <v>34398.4539607279</v>
      </c>
      <c r="D55" s="17">
        <f t="shared" si="6"/>
        <v>20861985.882284973</v>
      </c>
      <c r="E55" s="17">
        <f t="shared" si="0"/>
        <v>17433.611507921538</v>
      </c>
      <c r="F55" s="17">
        <f t="shared" si="1"/>
        <v>85186.442352663638</v>
      </c>
      <c r="G55" s="17">
        <f t="shared" si="7"/>
        <v>102620.05386058518</v>
      </c>
      <c r="H55" s="17">
        <f t="shared" si="2"/>
        <v>20844552.27077705</v>
      </c>
      <c r="I55" s="2">
        <f t="shared" si="3"/>
        <v>107.88655488205724</v>
      </c>
      <c r="J55" s="19"/>
    </row>
    <row r="56" spans="2:10">
      <c r="B56" s="16">
        <f t="shared" si="4"/>
        <v>47</v>
      </c>
      <c r="C56" s="19">
        <f t="shared" si="5"/>
        <v>34426.472777314484</v>
      </c>
      <c r="D56" s="17">
        <f t="shared" si="6"/>
        <v>20878978.743554365</v>
      </c>
      <c r="E56" s="17">
        <f t="shared" si="0"/>
        <v>17533.709353229686</v>
      </c>
      <c r="F56" s="17">
        <f t="shared" si="1"/>
        <v>85255.829869513662</v>
      </c>
      <c r="G56" s="17">
        <f t="shared" si="7"/>
        <v>102789.53922274335</v>
      </c>
      <c r="H56" s="17">
        <f t="shared" si="2"/>
        <v>20861445.034201134</v>
      </c>
      <c r="I56" s="2">
        <f t="shared" si="3"/>
        <v>108.06473829882904</v>
      </c>
      <c r="J56" s="19"/>
    </row>
    <row r="57" spans="2:10">
      <c r="B57" s="16">
        <f t="shared" si="4"/>
        <v>48</v>
      </c>
      <c r="C57" s="19">
        <f t="shared" si="5"/>
        <v>34454.372549522668</v>
      </c>
      <c r="D57" s="17">
        <f t="shared" si="6"/>
        <v>20895899.406750657</v>
      </c>
      <c r="E57" s="17">
        <f t="shared" si="0"/>
        <v>17634.381926191432</v>
      </c>
      <c r="F57" s="17">
        <f t="shared" si="1"/>
        <v>85324.922577565187</v>
      </c>
      <c r="G57" s="17">
        <f t="shared" si="7"/>
        <v>102959.30450375662</v>
      </c>
      <c r="H57" s="17">
        <f t="shared" si="2"/>
        <v>20878265.024824467</v>
      </c>
      <c r="I57" s="2">
        <f t="shared" si="3"/>
        <v>108.24321600000029</v>
      </c>
      <c r="J57" s="19"/>
    </row>
    <row r="58" spans="2:10">
      <c r="B58" s="16">
        <f t="shared" si="4"/>
        <v>49</v>
      </c>
      <c r="C58" s="19">
        <f t="shared" si="5"/>
        <v>34482.152131535113</v>
      </c>
      <c r="D58" s="17">
        <f t="shared" si="6"/>
        <v>20912747.176956002</v>
      </c>
      <c r="E58" s="17">
        <f t="shared" si="0"/>
        <v>17735.632526696732</v>
      </c>
      <c r="F58" s="17">
        <f t="shared" si="1"/>
        <v>85393.717639237017</v>
      </c>
      <c r="G58" s="17">
        <f t="shared" si="7"/>
        <v>103129.35016593375</v>
      </c>
      <c r="H58" s="17">
        <f t="shared" si="2"/>
        <v>20895011.544429306</v>
      </c>
      <c r="I58" s="2">
        <f t="shared" si="3"/>
        <v>108.4219884716056</v>
      </c>
      <c r="J58" s="19"/>
    </row>
    <row r="59" spans="2:10">
      <c r="B59" s="16">
        <f t="shared" si="4"/>
        <v>50</v>
      </c>
      <c r="C59" s="19">
        <f t="shared" si="5"/>
        <v>34509.810370184481</v>
      </c>
      <c r="D59" s="17">
        <f t="shared" si="6"/>
        <v>20929521.35479949</v>
      </c>
      <c r="E59" s="17">
        <f t="shared" si="0"/>
        <v>17837.464473582382</v>
      </c>
      <c r="F59" s="17">
        <f t="shared" si="1"/>
        <v>85462.212198764595</v>
      </c>
      <c r="G59" s="17">
        <f t="shared" si="7"/>
        <v>103299.67667234698</v>
      </c>
      <c r="H59" s="17">
        <f t="shared" si="2"/>
        <v>20911683.890325908</v>
      </c>
      <c r="I59" s="2">
        <f t="shared" si="3"/>
        <v>108.60105620048232</v>
      </c>
      <c r="J59" s="19"/>
    </row>
    <row r="60" spans="2:10">
      <c r="B60" s="16">
        <f t="shared" si="4"/>
        <v>51</v>
      </c>
      <c r="C60" s="19">
        <f t="shared" si="5"/>
        <v>34537.346104927361</v>
      </c>
      <c r="D60" s="17">
        <f t="shared" si="6"/>
        <v>20946221.236430835</v>
      </c>
      <c r="E60" s="17">
        <f t="shared" si="0"/>
        <v>17939.881104740838</v>
      </c>
      <c r="F60" s="17">
        <f t="shared" si="1"/>
        <v>85530.403382092583</v>
      </c>
      <c r="G60" s="17">
        <f t="shared" si="7"/>
        <v>103470.28448683342</v>
      </c>
      <c r="H60" s="17">
        <f t="shared" si="2"/>
        <v>20928281.355326094</v>
      </c>
      <c r="I60" s="2">
        <f t="shared" si="3"/>
        <v>108.78041967427183</v>
      </c>
      <c r="J60" s="19"/>
    </row>
    <row r="61" spans="2:10">
      <c r="B61" s="16">
        <f t="shared" si="4"/>
        <v>52</v>
      </c>
      <c r="C61" s="19">
        <f t="shared" si="5"/>
        <v>34564.758167780936</v>
      </c>
      <c r="D61" s="17">
        <f t="shared" si="6"/>
        <v>20962846.113493875</v>
      </c>
      <c r="E61" s="17">
        <f t="shared" si="0"/>
        <v>18042.885777229589</v>
      </c>
      <c r="F61" s="17">
        <f t="shared" si="1"/>
        <v>85598.288296766652</v>
      </c>
      <c r="G61" s="17">
        <f t="shared" si="7"/>
        <v>103641.17407399624</v>
      </c>
      <c r="H61" s="17">
        <f t="shared" si="2"/>
        <v>20944803.227716643</v>
      </c>
      <c r="I61" s="2">
        <f t="shared" si="3"/>
        <v>108.96007938142088</v>
      </c>
      <c r="J61" s="19"/>
    </row>
    <row r="62" spans="2:10">
      <c r="B62" s="16">
        <f t="shared" si="4"/>
        <v>53</v>
      </c>
      <c r="C62" s="19">
        <f t="shared" si="5"/>
        <v>34592.045383293182</v>
      </c>
      <c r="D62" s="17">
        <f t="shared" si="6"/>
        <v>20979395.273099937</v>
      </c>
      <c r="E62" s="17">
        <f t="shared" si="0"/>
        <v>18146.481867381139</v>
      </c>
      <c r="F62" s="17">
        <f t="shared" si="1"/>
        <v>85665.864031824749</v>
      </c>
      <c r="G62" s="17">
        <f t="shared" si="7"/>
        <v>103812.34589920589</v>
      </c>
      <c r="H62" s="17">
        <f t="shared" si="2"/>
        <v>20961248.791232556</v>
      </c>
      <c r="I62" s="2">
        <f t="shared" si="3"/>
        <v>109.14003581118298</v>
      </c>
      <c r="J62" s="19"/>
    </row>
    <row r="63" spans="2:10">
      <c r="B63" s="16">
        <f t="shared" si="4"/>
        <v>54</v>
      </c>
      <c r="C63" s="19">
        <f t="shared" si="5"/>
        <v>34619.206568498164</v>
      </c>
      <c r="D63" s="17">
        <f t="shared" si="6"/>
        <v>20995867.997801054</v>
      </c>
      <c r="E63" s="17">
        <f t="shared" si="0"/>
        <v>18250.67277091388</v>
      </c>
      <c r="F63" s="17">
        <f t="shared" si="1"/>
        <v>85733.127657687641</v>
      </c>
      <c r="G63" s="17">
        <f t="shared" si="7"/>
        <v>103983.80042860152</v>
      </c>
      <c r="H63" s="17">
        <f t="shared" si="2"/>
        <v>20977617.325030141</v>
      </c>
      <c r="I63" s="2">
        <f t="shared" si="3"/>
        <v>109.32028945361964</v>
      </c>
      <c r="J63" s="19"/>
    </row>
    <row r="64" spans="2:10">
      <c r="B64" s="16">
        <f t="shared" si="4"/>
        <v>55</v>
      </c>
      <c r="C64" s="19">
        <f t="shared" si="5"/>
        <v>34646.240532856435</v>
      </c>
      <c r="D64" s="17">
        <f t="shared" si="6"/>
        <v>21012263.565562997</v>
      </c>
      <c r="E64" s="17">
        <f t="shared" si="0"/>
        <v>18355.461903043091</v>
      </c>
      <c r="F64" s="17">
        <f t="shared" si="1"/>
        <v>85800.076226048914</v>
      </c>
      <c r="G64" s="17">
        <f t="shared" si="7"/>
        <v>104155.538129092</v>
      </c>
      <c r="H64" s="17">
        <f t="shared" si="2"/>
        <v>20993908.103659954</v>
      </c>
      <c r="I64" s="2">
        <f t="shared" si="3"/>
        <v>109.50084079960175</v>
      </c>
      <c r="J64" s="19"/>
    </row>
    <row r="65" spans="2:10">
      <c r="B65" s="16">
        <f t="shared" si="4"/>
        <v>56</v>
      </c>
      <c r="C65" s="19">
        <f t="shared" si="5"/>
        <v>34673.146078240126</v>
      </c>
      <c r="D65" s="17">
        <f t="shared" si="6"/>
        <v>21028581.249738194</v>
      </c>
      <c r="E65" s="17">
        <f t="shared" si="0"/>
        <v>18460.852698593168</v>
      </c>
      <c r="F65" s="17">
        <f t="shared" si="1"/>
        <v>85866.706769764292</v>
      </c>
      <c r="G65" s="17">
        <f t="shared" si="7"/>
        <v>104327.55946835746</v>
      </c>
      <c r="H65" s="17">
        <f t="shared" si="2"/>
        <v>21010120.3970396</v>
      </c>
      <c r="I65" s="2">
        <f t="shared" si="3"/>
        <v>109.68169034081092</v>
      </c>
      <c r="J65" s="19"/>
    </row>
    <row r="66" spans="2:10">
      <c r="B66" s="16">
        <f t="shared" si="4"/>
        <v>57</v>
      </c>
      <c r="C66" s="19">
        <f t="shared" si="5"/>
        <v>34699.921998839825</v>
      </c>
      <c r="D66" s="17">
        <f t="shared" si="6"/>
        <v>21044820.31903844</v>
      </c>
      <c r="E66" s="17">
        <f t="shared" si="0"/>
        <v>18566.848612110043</v>
      </c>
      <c r="F66" s="17">
        <f t="shared" si="1"/>
        <v>85933.016302740303</v>
      </c>
      <c r="G66" s="17">
        <f t="shared" si="7"/>
        <v>104499.86491485035</v>
      </c>
      <c r="H66" s="17">
        <f t="shared" si="2"/>
        <v>21026253.470426328</v>
      </c>
      <c r="I66" s="2">
        <f t="shared" si="3"/>
        <v>109.8628385697408</v>
      </c>
      <c r="J66" s="19"/>
    </row>
    <row r="67" spans="2:10">
      <c r="B67" s="16">
        <f t="shared" si="4"/>
        <v>58</v>
      </c>
      <c r="C67" s="19">
        <f t="shared" si="5"/>
        <v>34726.567081190646</v>
      </c>
      <c r="D67" s="17">
        <f t="shared" si="6"/>
        <v>21060980.037507519</v>
      </c>
      <c r="E67" s="17">
        <f t="shared" si="0"/>
        <v>18673.453117974539</v>
      </c>
      <c r="F67" s="17">
        <f t="shared" si="1"/>
        <v>85999.00181982237</v>
      </c>
      <c r="G67" s="17">
        <f t="shared" si="7"/>
        <v>104672.45493779691</v>
      </c>
      <c r="H67" s="17">
        <f t="shared" si="2"/>
        <v>21042306.584389545</v>
      </c>
      <c r="I67" s="2">
        <f t="shared" si="3"/>
        <v>110.04428597969847</v>
      </c>
      <c r="J67" s="19"/>
    </row>
    <row r="68" spans="2:10">
      <c r="B68" s="16">
        <f t="shared" si="4"/>
        <v>59</v>
      </c>
      <c r="C68" s="19">
        <f t="shared" si="5"/>
        <v>34753.08010405302</v>
      </c>
      <c r="D68" s="17">
        <f t="shared" si="6"/>
        <v>21077059.664493598</v>
      </c>
      <c r="E68" s="17">
        <f t="shared" si="0"/>
        <v>18780.669710516071</v>
      </c>
      <c r="F68" s="17">
        <f t="shared" si="1"/>
        <v>86064.660296682196</v>
      </c>
      <c r="G68" s="17">
        <f t="shared" si="7"/>
        <v>104845.33000719827</v>
      </c>
      <c r="H68" s="17">
        <f t="shared" si="2"/>
        <v>21058278.994783081</v>
      </c>
      <c r="I68" s="2">
        <f t="shared" si="3"/>
        <v>110.2260330648057</v>
      </c>
      <c r="J68" s="19"/>
    </row>
    <row r="69" spans="2:10">
      <c r="B69" s="16">
        <f t="shared" si="4"/>
        <v>60</v>
      </c>
      <c r="C69" s="19">
        <f t="shared" si="5"/>
        <v>34779.459838401526</v>
      </c>
      <c r="D69" s="17">
        <f t="shared" si="6"/>
        <v>21093058.454621483</v>
      </c>
      <c r="E69" s="17">
        <f t="shared" si="0"/>
        <v>18888.501904127406</v>
      </c>
      <c r="F69" s="17">
        <f t="shared" si="1"/>
        <v>86129.988689704391</v>
      </c>
      <c r="G69" s="17">
        <f t="shared" si="7"/>
        <v>105018.4905938318</v>
      </c>
      <c r="H69" s="17">
        <f t="shared" si="2"/>
        <v>21074169.952717356</v>
      </c>
      <c r="I69" s="2">
        <f t="shared" si="3"/>
        <v>110.40808032000038</v>
      </c>
      <c r="J69" s="19"/>
    </row>
    <row r="70" spans="2:10">
      <c r="B70" s="16">
        <f t="shared" si="4"/>
        <v>61</v>
      </c>
      <c r="C70" s="19">
        <f t="shared" si="5"/>
        <v>34805.705047398806</v>
      </c>
      <c r="D70" s="17">
        <f t="shared" si="6"/>
        <v>21108975.657764755</v>
      </c>
      <c r="E70" s="17">
        <f t="shared" si="0"/>
        <v>18996.953233379725</v>
      </c>
      <c r="F70" s="17">
        <f t="shared" si="1"/>
        <v>86194.983935872748</v>
      </c>
      <c r="G70" s="17">
        <f t="shared" si="7"/>
        <v>105191.93716925247</v>
      </c>
      <c r="H70" s="17">
        <f t="shared" si="2"/>
        <v>21089978.704531375</v>
      </c>
      <c r="I70" s="2">
        <f t="shared" si="3"/>
        <v>110.5904282410378</v>
      </c>
      <c r="J70" s="19"/>
    </row>
    <row r="71" spans="2:10">
      <c r="B71" s="16">
        <f t="shared" si="4"/>
        <v>62</v>
      </c>
      <c r="C71" s="19">
        <f t="shared" si="5"/>
        <v>34831.81448629871</v>
      </c>
      <c r="D71" s="17">
        <f t="shared" si="6"/>
        <v>21124810.519017674</v>
      </c>
      <c r="E71" s="17">
        <f t="shared" si="0"/>
        <v>19106.027253138454</v>
      </c>
      <c r="F71" s="17">
        <f t="shared" si="1"/>
        <v>86259.642952655515</v>
      </c>
      <c r="G71" s="17">
        <f t="shared" si="7"/>
        <v>105365.67020579397</v>
      </c>
      <c r="H71" s="17">
        <f t="shared" si="2"/>
        <v>21105704.491764534</v>
      </c>
      <c r="I71" s="2">
        <f t="shared" si="3"/>
        <v>110.77307732449205</v>
      </c>
      <c r="J71" s="19"/>
    </row>
    <row r="72" spans="2:10">
      <c r="B72" s="16">
        <f t="shared" si="4"/>
        <v>63</v>
      </c>
      <c r="C72" s="19">
        <f t="shared" si="5"/>
        <v>34857.786902450025</v>
      </c>
      <c r="D72" s="17">
        <f t="shared" si="6"/>
        <v>21140562.278666984</v>
      </c>
      <c r="E72" s="17">
        <f t="shared" si="0"/>
        <v>19215.727538679974</v>
      </c>
      <c r="F72" s="17">
        <f t="shared" si="1"/>
        <v>86323.962637890188</v>
      </c>
      <c r="G72" s="17">
        <f t="shared" si="7"/>
        <v>105539.69017657016</v>
      </c>
      <c r="H72" s="17">
        <f t="shared" si="2"/>
        <v>21121346.551128305</v>
      </c>
      <c r="I72" s="2">
        <f t="shared" si="3"/>
        <v>110.95602806775734</v>
      </c>
      <c r="J72" s="19"/>
    </row>
    <row r="73" spans="2:10">
      <c r="B73" s="16">
        <f t="shared" si="4"/>
        <v>64</v>
      </c>
      <c r="C73" s="19">
        <f t="shared" si="5"/>
        <v>34883.621035221964</v>
      </c>
      <c r="D73" s="17">
        <f t="shared" si="6"/>
        <v>21156230.172163527</v>
      </c>
      <c r="E73" s="17">
        <f t="shared" si="0"/>
        <v>19326.057685808526</v>
      </c>
      <c r="F73" s="17">
        <f t="shared" si="1"/>
        <v>86387.939869667738</v>
      </c>
      <c r="G73" s="17">
        <f t="shared" si="7"/>
        <v>105713.99755547626</v>
      </c>
      <c r="H73" s="17">
        <f t="shared" si="2"/>
        <v>21136904.11447772</v>
      </c>
      <c r="I73" s="2">
        <f t="shared" si="3"/>
        <v>111.13928096904939</v>
      </c>
      <c r="J73" s="19"/>
    </row>
    <row r="74" spans="2:10">
      <c r="B74" s="16">
        <f t="shared" si="4"/>
        <v>65</v>
      </c>
      <c r="C74" s="19">
        <f t="shared" si="5"/>
        <v>34909.315615952015</v>
      </c>
      <c r="D74" s="17">
        <f t="shared" si="6"/>
        <v>21171813.430093672</v>
      </c>
      <c r="E74" s="17">
        <f t="shared" ref="E74:E137" si="8">IF(B74="","",G74-F74)</f>
        <v>19437.021310974291</v>
      </c>
      <c r="F74" s="17">
        <f t="shared" ref="F74:F137" si="9">IF(B74="","",D74*Vextir/12)</f>
        <v>86451.571506215827</v>
      </c>
      <c r="G74" s="17">
        <f t="shared" si="7"/>
        <v>105888.59281719012</v>
      </c>
      <c r="H74" s="17">
        <f t="shared" ref="H74:H137" si="10">IF(B74="","",D74-E74)</f>
        <v>21152376.408782698</v>
      </c>
      <c r="I74" s="2">
        <f t="shared" ref="I74:I137" si="11">IF((OR(B74="",I73="")),"",I73*(1+Mán.verðbólga))</f>
        <v>111.32283652740674</v>
      </c>
      <c r="J74" s="19"/>
    </row>
    <row r="75" spans="2:10">
      <c r="B75" s="16">
        <f t="shared" ref="B75:B138" si="12">IF(OR(B74="",B74=Fj.afborgana),"",B74+1)</f>
        <v>66</v>
      </c>
      <c r="C75" s="19">
        <f t="shared" ref="C75:C138" si="13">IF(B75="","",IF(Verðbólga=0,0,+H74*I75/I74-H74))</f>
        <v>34934.869367923588</v>
      </c>
      <c r="D75" s="17">
        <f t="shared" ref="D75:D138" si="14">IF(B75="","",IF(OR(Verðbólga="",Verðbólga=0),H74,H74*I75/I74))</f>
        <v>21187311.278150622</v>
      </c>
      <c r="E75" s="17">
        <f t="shared" si="8"/>
        <v>19548.622051391925</v>
      </c>
      <c r="F75" s="17">
        <f t="shared" si="9"/>
        <v>86514.854385781713</v>
      </c>
      <c r="G75" s="17">
        <f t="shared" ref="G75:G138" si="15">IF(B75="","",PMT(Vextir/12,Fj.afborgana-B74,-D75))</f>
        <v>106063.47643717364</v>
      </c>
      <c r="H75" s="17">
        <f t="shared" si="10"/>
        <v>21167762.65609923</v>
      </c>
      <c r="I75" s="2">
        <f t="shared" si="11"/>
        <v>111.50669524269212</v>
      </c>
      <c r="J75" s="19"/>
    </row>
    <row r="76" spans="2:10">
      <c r="B76" s="16">
        <f t="shared" si="12"/>
        <v>67</v>
      </c>
      <c r="C76" s="19">
        <f t="shared" si="13"/>
        <v>34960.281006298959</v>
      </c>
      <c r="D76" s="17">
        <f t="shared" si="14"/>
        <v>21202722.937105529</v>
      </c>
      <c r="E76" s="17">
        <f t="shared" si="8"/>
        <v>19660.863565159685</v>
      </c>
      <c r="F76" s="17">
        <f t="shared" si="9"/>
        <v>86577.785326514248</v>
      </c>
      <c r="G76" s="17">
        <f t="shared" si="15"/>
        <v>106238.64889167393</v>
      </c>
      <c r="H76" s="17">
        <f t="shared" si="10"/>
        <v>21183062.073540371</v>
      </c>
      <c r="I76" s="2">
        <f t="shared" si="11"/>
        <v>111.69085761559387</v>
      </c>
      <c r="J76" s="19"/>
    </row>
    <row r="77" spans="2:10">
      <c r="B77" s="16">
        <f t="shared" si="12"/>
        <v>68</v>
      </c>
      <c r="C77" s="19">
        <f t="shared" si="13"/>
        <v>34985.549238074571</v>
      </c>
      <c r="D77" s="17">
        <f t="shared" si="14"/>
        <v>21218047.622778445</v>
      </c>
      <c r="E77" s="17">
        <f t="shared" si="8"/>
        <v>19773.749531379392</v>
      </c>
      <c r="F77" s="17">
        <f t="shared" si="9"/>
        <v>86640.36112634532</v>
      </c>
      <c r="G77" s="17">
        <f t="shared" si="15"/>
        <v>106414.11065772471</v>
      </c>
      <c r="H77" s="17">
        <f t="shared" si="10"/>
        <v>21198273.873247065</v>
      </c>
      <c r="I77" s="2">
        <f t="shared" si="11"/>
        <v>111.87532414762723</v>
      </c>
      <c r="J77" s="19"/>
    </row>
    <row r="78" spans="2:10">
      <c r="B78" s="16">
        <f t="shared" si="12"/>
        <v>69</v>
      </c>
      <c r="C78" s="19">
        <f t="shared" si="13"/>
        <v>35010.672762040049</v>
      </c>
      <c r="D78" s="17">
        <f t="shared" si="14"/>
        <v>21233284.546009105</v>
      </c>
      <c r="E78" s="17">
        <f t="shared" si="8"/>
        <v>19887.28365027695</v>
      </c>
      <c r="F78" s="17">
        <f t="shared" si="9"/>
        <v>86702.57856287052</v>
      </c>
      <c r="G78" s="17">
        <f t="shared" si="15"/>
        <v>106589.86221314747</v>
      </c>
      <c r="H78" s="17">
        <f t="shared" si="10"/>
        <v>21213397.262358829</v>
      </c>
      <c r="I78" s="2">
        <f t="shared" si="11"/>
        <v>112.06009534113571</v>
      </c>
      <c r="J78" s="19"/>
    </row>
    <row r="79" spans="2:10">
      <c r="B79" s="16">
        <f t="shared" si="12"/>
        <v>70</v>
      </c>
      <c r="C79" s="19">
        <f t="shared" si="13"/>
        <v>35035.6502687186</v>
      </c>
      <c r="D79" s="17">
        <f t="shared" si="14"/>
        <v>21248432.912627548</v>
      </c>
      <c r="E79" s="17">
        <f t="shared" si="8"/>
        <v>20001.469643323813</v>
      </c>
      <c r="F79" s="17">
        <f t="shared" si="9"/>
        <v>86764.434393229152</v>
      </c>
      <c r="G79" s="17">
        <f t="shared" si="15"/>
        <v>106765.90403655297</v>
      </c>
      <c r="H79" s="17">
        <f t="shared" si="10"/>
        <v>21228431.442984223</v>
      </c>
      <c r="I79" s="2">
        <f t="shared" si="11"/>
        <v>112.24517169929253</v>
      </c>
      <c r="J79" s="19"/>
    </row>
    <row r="80" spans="2:10">
      <c r="B80" s="16">
        <f t="shared" si="12"/>
        <v>71</v>
      </c>
      <c r="C80" s="19">
        <f t="shared" si="13"/>
        <v>35060.48044032976</v>
      </c>
      <c r="D80" s="17">
        <f t="shared" si="14"/>
        <v>21263491.923424553</v>
      </c>
      <c r="E80" s="17">
        <f t="shared" si="8"/>
        <v>20116.31125335877</v>
      </c>
      <c r="F80" s="17">
        <f t="shared" si="9"/>
        <v>86825.925353983592</v>
      </c>
      <c r="G80" s="17">
        <f t="shared" si="15"/>
        <v>106942.23660734236</v>
      </c>
      <c r="H80" s="17">
        <f t="shared" si="10"/>
        <v>21243375.612171195</v>
      </c>
      <c r="I80" s="2">
        <f t="shared" si="11"/>
        <v>112.43055372610191</v>
      </c>
      <c r="J80" s="19"/>
    </row>
    <row r="81" spans="2:10">
      <c r="B81" s="16">
        <f t="shared" si="12"/>
        <v>72</v>
      </c>
      <c r="C81" s="19">
        <f t="shared" si="13"/>
        <v>35085.161950733513</v>
      </c>
      <c r="D81" s="17">
        <f t="shared" si="14"/>
        <v>21278460.774121929</v>
      </c>
      <c r="E81" s="17">
        <f t="shared" si="8"/>
        <v>20231.812244710716</v>
      </c>
      <c r="F81" s="17">
        <f t="shared" si="9"/>
        <v>86887.048160997874</v>
      </c>
      <c r="G81" s="17">
        <f t="shared" si="15"/>
        <v>107118.86040570859</v>
      </c>
      <c r="H81" s="17">
        <f t="shared" si="10"/>
        <v>21258228.961877219</v>
      </c>
      <c r="I81" s="2">
        <f t="shared" si="11"/>
        <v>112.61624192640048</v>
      </c>
      <c r="J81" s="19"/>
    </row>
    <row r="82" spans="2:10">
      <c r="B82" s="16">
        <f t="shared" si="12"/>
        <v>73</v>
      </c>
      <c r="C82" s="19">
        <f t="shared" si="13"/>
        <v>35109.69346537441</v>
      </c>
      <c r="D82" s="17">
        <f t="shared" si="14"/>
        <v>21293338.655342594</v>
      </c>
      <c r="E82" s="17">
        <f t="shared" si="8"/>
        <v>20347.976403322085</v>
      </c>
      <c r="F82" s="17">
        <f t="shared" si="9"/>
        <v>86947.799509315591</v>
      </c>
      <c r="G82" s="17">
        <f t="shared" si="15"/>
        <v>107295.77591263768</v>
      </c>
      <c r="H82" s="17">
        <f t="shared" si="10"/>
        <v>21272990.678939272</v>
      </c>
      <c r="I82" s="2">
        <f t="shared" si="11"/>
        <v>112.80223680585864</v>
      </c>
      <c r="J82" s="19"/>
    </row>
    <row r="83" spans="2:10">
      <c r="B83" s="16">
        <f t="shared" si="12"/>
        <v>74</v>
      </c>
      <c r="C83" s="19">
        <f t="shared" si="13"/>
        <v>35134.073641259223</v>
      </c>
      <c r="D83" s="17">
        <f t="shared" si="14"/>
        <v>21308124.752580531</v>
      </c>
      <c r="E83" s="17">
        <f t="shared" si="8"/>
        <v>20464.807536872817</v>
      </c>
      <c r="F83" s="17">
        <f t="shared" si="9"/>
        <v>87008.176073037175</v>
      </c>
      <c r="G83" s="17">
        <f t="shared" si="15"/>
        <v>107472.98360990999</v>
      </c>
      <c r="H83" s="17">
        <f t="shared" si="10"/>
        <v>21287659.945043657</v>
      </c>
      <c r="I83" s="2">
        <f t="shared" si="11"/>
        <v>112.98853887098197</v>
      </c>
      <c r="J83" s="19"/>
    </row>
    <row r="84" spans="2:10">
      <c r="B84" s="16">
        <f t="shared" si="12"/>
        <v>75</v>
      </c>
      <c r="C84" s="19">
        <f t="shared" si="13"/>
        <v>35158.301126871258</v>
      </c>
      <c r="D84" s="17">
        <f t="shared" si="14"/>
        <v>21322818.246170528</v>
      </c>
      <c r="E84" s="17">
        <f t="shared" si="8"/>
        <v>20582.3094749054</v>
      </c>
      <c r="F84" s="17">
        <f t="shared" si="9"/>
        <v>87068.174505196323</v>
      </c>
      <c r="G84" s="17">
        <f t="shared" si="15"/>
        <v>107650.48398010172</v>
      </c>
      <c r="H84" s="17">
        <f t="shared" si="10"/>
        <v>21302235.936695624</v>
      </c>
      <c r="I84" s="2">
        <f t="shared" si="11"/>
        <v>113.17514862911257</v>
      </c>
      <c r="J84" s="19"/>
    </row>
    <row r="85" spans="2:10">
      <c r="B85" s="16">
        <f t="shared" si="12"/>
        <v>76</v>
      </c>
      <c r="C85" s="19">
        <f t="shared" si="13"/>
        <v>35182.374562136829</v>
      </c>
      <c r="D85" s="17">
        <f t="shared" si="14"/>
        <v>21337418.311257761</v>
      </c>
      <c r="E85" s="17">
        <f t="shared" si="8"/>
        <v>20700.486068950064</v>
      </c>
      <c r="F85" s="17">
        <f t="shared" si="9"/>
        <v>87127.791437635853</v>
      </c>
      <c r="G85" s="17">
        <f t="shared" si="15"/>
        <v>107828.27750658592</v>
      </c>
      <c r="H85" s="17">
        <f t="shared" si="10"/>
        <v>21316717.825188812</v>
      </c>
      <c r="I85" s="2">
        <f t="shared" si="11"/>
        <v>113.36206658843045</v>
      </c>
      <c r="J85" s="19"/>
    </row>
    <row r="86" spans="2:10">
      <c r="B86" s="16">
        <f t="shared" si="12"/>
        <v>77</v>
      </c>
      <c r="C86" s="19">
        <f t="shared" si="13"/>
        <v>35206.292578391731</v>
      </c>
      <c r="D86" s="17">
        <f t="shared" si="14"/>
        <v>21351924.117767204</v>
      </c>
      <c r="E86" s="17">
        <f t="shared" si="8"/>
        <v>20819.341192651307</v>
      </c>
      <c r="F86" s="17">
        <f t="shared" si="9"/>
        <v>87187.023480882752</v>
      </c>
      <c r="G86" s="17">
        <f t="shared" si="15"/>
        <v>108006.36467353406</v>
      </c>
      <c r="H86" s="17">
        <f t="shared" si="10"/>
        <v>21331104.776574552</v>
      </c>
      <c r="I86" s="2">
        <f t="shared" si="11"/>
        <v>113.54929325795494</v>
      </c>
      <c r="J86" s="19"/>
    </row>
    <row r="87" spans="2:10">
      <c r="B87" s="16">
        <f t="shared" si="12"/>
        <v>78</v>
      </c>
      <c r="C87" s="19">
        <f t="shared" si="13"/>
        <v>35230.053798288107</v>
      </c>
      <c r="D87" s="17">
        <f t="shared" si="14"/>
        <v>21366334.83037284</v>
      </c>
      <c r="E87" s="17">
        <f t="shared" si="8"/>
        <v>20938.87874189479</v>
      </c>
      <c r="F87" s="17">
        <f t="shared" si="9"/>
        <v>87245.86722402244</v>
      </c>
      <c r="G87" s="17">
        <f t="shared" si="15"/>
        <v>108184.74596591723</v>
      </c>
      <c r="H87" s="17">
        <f t="shared" si="10"/>
        <v>21345395.951630946</v>
      </c>
      <c r="I87" s="2">
        <f t="shared" si="11"/>
        <v>113.73682914754603</v>
      </c>
      <c r="J87" s="19"/>
    </row>
    <row r="88" spans="2:10">
      <c r="B88" s="16">
        <f t="shared" si="12"/>
        <v>79</v>
      </c>
      <c r="C88" s="19">
        <f t="shared" si="13"/>
        <v>35253.656835798174</v>
      </c>
      <c r="D88" s="17">
        <f t="shared" si="14"/>
        <v>21380649.608466744</v>
      </c>
      <c r="E88" s="17">
        <f t="shared" si="8"/>
        <v>21059.102634935014</v>
      </c>
      <c r="F88" s="17">
        <f t="shared" si="9"/>
        <v>87304.31923457254</v>
      </c>
      <c r="G88" s="17">
        <f t="shared" si="15"/>
        <v>108363.42186950755</v>
      </c>
      <c r="H88" s="17">
        <f t="shared" si="10"/>
        <v>21359590.505831808</v>
      </c>
      <c r="I88" s="2">
        <f t="shared" si="11"/>
        <v>113.92467476790581</v>
      </c>
      <c r="J88" s="19"/>
    </row>
    <row r="89" spans="2:10">
      <c r="B89" s="16">
        <f t="shared" si="12"/>
        <v>80</v>
      </c>
      <c r="C89" s="19">
        <f t="shared" si="13"/>
        <v>35277.100296102464</v>
      </c>
      <c r="D89" s="17">
        <f t="shared" si="14"/>
        <v>21394867.60612791</v>
      </c>
      <c r="E89" s="17">
        <f t="shared" si="8"/>
        <v>21180.016812523667</v>
      </c>
      <c r="F89" s="17">
        <f t="shared" si="9"/>
        <v>87362.376058355629</v>
      </c>
      <c r="G89" s="17">
        <f t="shared" si="15"/>
        <v>108542.3928708793</v>
      </c>
      <c r="H89" s="17">
        <f t="shared" si="10"/>
        <v>21373687.589315388</v>
      </c>
      <c r="I89" s="2">
        <f t="shared" si="11"/>
        <v>114.11283063057984</v>
      </c>
      <c r="J89" s="19"/>
    </row>
    <row r="90" spans="2:10">
      <c r="B90" s="16">
        <f t="shared" si="12"/>
        <v>81</v>
      </c>
      <c r="C90" s="19">
        <f t="shared" si="13"/>
        <v>35300.382775593549</v>
      </c>
      <c r="D90" s="17">
        <f t="shared" si="14"/>
        <v>21408987.972090982</v>
      </c>
      <c r="E90" s="17">
        <f t="shared" si="8"/>
        <v>21301.625238039021</v>
      </c>
      <c r="F90" s="17">
        <f t="shared" si="9"/>
        <v>87420.034219371504</v>
      </c>
      <c r="G90" s="17">
        <f t="shared" si="15"/>
        <v>108721.65945741053</v>
      </c>
      <c r="H90" s="17">
        <f t="shared" si="10"/>
        <v>21387686.346852943</v>
      </c>
      <c r="I90" s="2">
        <f t="shared" si="11"/>
        <v>114.30129724795849</v>
      </c>
      <c r="J90" s="19"/>
    </row>
    <row r="91" spans="2:10">
      <c r="B91" s="16">
        <f t="shared" si="12"/>
        <v>82</v>
      </c>
      <c r="C91" s="19">
        <f t="shared" si="13"/>
        <v>35323.502861794084</v>
      </c>
      <c r="D91" s="17">
        <f t="shared" si="14"/>
        <v>21423009.849714737</v>
      </c>
      <c r="E91" s="17">
        <f t="shared" si="8"/>
        <v>21423.931897615577</v>
      </c>
      <c r="F91" s="17">
        <f t="shared" si="9"/>
        <v>87477.290219668517</v>
      </c>
      <c r="G91" s="17">
        <f t="shared" si="15"/>
        <v>108901.22211728409</v>
      </c>
      <c r="H91" s="17">
        <f t="shared" si="10"/>
        <v>21401585.917817123</v>
      </c>
      <c r="I91" s="2">
        <f t="shared" si="11"/>
        <v>114.49007513327844</v>
      </c>
      <c r="J91" s="19"/>
    </row>
    <row r="92" spans="2:10">
      <c r="B92" s="16">
        <f t="shared" si="12"/>
        <v>83</v>
      </c>
      <c r="C92" s="19">
        <f t="shared" si="13"/>
        <v>35346.459133308381</v>
      </c>
      <c r="D92" s="17">
        <f t="shared" si="14"/>
        <v>21436932.376950432</v>
      </c>
      <c r="E92" s="17">
        <f t="shared" si="8"/>
        <v>21546.940800275028</v>
      </c>
      <c r="F92" s="17">
        <f t="shared" si="9"/>
        <v>87534.140539214262</v>
      </c>
      <c r="G92" s="17">
        <f t="shared" si="15"/>
        <v>109081.08133948929</v>
      </c>
      <c r="H92" s="17">
        <f t="shared" si="10"/>
        <v>21415385.436150156</v>
      </c>
      <c r="I92" s="2">
        <f t="shared" si="11"/>
        <v>114.67916480062401</v>
      </c>
      <c r="J92" s="19"/>
    </row>
    <row r="93" spans="2:10">
      <c r="B93" s="16">
        <f t="shared" si="12"/>
        <v>84</v>
      </c>
      <c r="C93" s="19">
        <f t="shared" si="13"/>
        <v>35369.250159759074</v>
      </c>
      <c r="D93" s="17">
        <f t="shared" si="14"/>
        <v>21450754.686309915</v>
      </c>
      <c r="E93" s="17">
        <f t="shared" si="8"/>
        <v>21670.65597805733</v>
      </c>
      <c r="F93" s="17">
        <f t="shared" si="9"/>
        <v>87590.581635765499</v>
      </c>
      <c r="G93" s="17">
        <f t="shared" si="15"/>
        <v>109261.23761382283</v>
      </c>
      <c r="H93" s="17">
        <f t="shared" si="10"/>
        <v>21429084.030331858</v>
      </c>
      <c r="I93" s="2">
        <f t="shared" si="11"/>
        <v>114.86856676492854</v>
      </c>
      <c r="J93" s="19"/>
    </row>
    <row r="94" spans="2:10">
      <c r="B94" s="16">
        <f t="shared" si="12"/>
        <v>85</v>
      </c>
      <c r="C94" s="19">
        <f t="shared" si="13"/>
        <v>35391.87450177595</v>
      </c>
      <c r="D94" s="17">
        <f t="shared" si="14"/>
        <v>21464475.904833633</v>
      </c>
      <c r="E94" s="17">
        <f t="shared" si="8"/>
        <v>21795.081486153154</v>
      </c>
      <c r="F94" s="17">
        <f t="shared" si="9"/>
        <v>87646.609944737342</v>
      </c>
      <c r="G94" s="17">
        <f t="shared" si="15"/>
        <v>109441.6914308905</v>
      </c>
      <c r="H94" s="17">
        <f t="shared" si="10"/>
        <v>21442680.823347479</v>
      </c>
      <c r="I94" s="2">
        <f t="shared" si="11"/>
        <v>115.05828154197587</v>
      </c>
      <c r="J94" s="19"/>
    </row>
    <row r="95" spans="2:10">
      <c r="B95" s="16">
        <f t="shared" si="12"/>
        <v>86</v>
      </c>
      <c r="C95" s="19">
        <f t="shared" si="13"/>
        <v>35414.330710884184</v>
      </c>
      <c r="D95" s="17">
        <f t="shared" si="14"/>
        <v>21478095.154058363</v>
      </c>
      <c r="E95" s="17">
        <f t="shared" si="8"/>
        <v>21920.221403036616</v>
      </c>
      <c r="F95" s="17">
        <f t="shared" si="9"/>
        <v>87702.221879071658</v>
      </c>
      <c r="G95" s="17">
        <f t="shared" si="15"/>
        <v>109622.44328210827</v>
      </c>
      <c r="H95" s="17">
        <f t="shared" si="10"/>
        <v>21456174.932655327</v>
      </c>
      <c r="I95" s="2">
        <f t="shared" si="11"/>
        <v>115.24830964840167</v>
      </c>
      <c r="J95" s="19"/>
    </row>
    <row r="96" spans="2:10">
      <c r="B96" s="16">
        <f t="shared" si="12"/>
        <v>87</v>
      </c>
      <c r="C96" s="19">
        <f t="shared" si="13"/>
        <v>35436.617329500616</v>
      </c>
      <c r="D96" s="17">
        <f t="shared" si="14"/>
        <v>21491611.549984828</v>
      </c>
      <c r="E96" s="17">
        <f t="shared" si="8"/>
        <v>22046.079830599076</v>
      </c>
      <c r="F96" s="17">
        <f t="shared" si="9"/>
        <v>87757.413829104727</v>
      </c>
      <c r="G96" s="17">
        <f t="shared" si="15"/>
        <v>109803.4936597038</v>
      </c>
      <c r="H96" s="17">
        <f t="shared" si="10"/>
        <v>21469565.47015423</v>
      </c>
      <c r="I96" s="2">
        <f t="shared" si="11"/>
        <v>115.43865160169489</v>
      </c>
      <c r="J96" s="19"/>
    </row>
    <row r="97" spans="2:10">
      <c r="B97" s="16">
        <f t="shared" si="12"/>
        <v>88</v>
      </c>
      <c r="C97" s="19">
        <f t="shared" si="13"/>
        <v>35458.732890859246</v>
      </c>
      <c r="D97" s="17">
        <f t="shared" si="14"/>
        <v>21505024.203045089</v>
      </c>
      <c r="E97" s="17">
        <f t="shared" si="8"/>
        <v>22172.660894283588</v>
      </c>
      <c r="F97" s="17">
        <f t="shared" si="9"/>
        <v>87812.18216243411</v>
      </c>
      <c r="G97" s="17">
        <f t="shared" si="15"/>
        <v>109984.8430567177</v>
      </c>
      <c r="H97" s="17">
        <f t="shared" si="10"/>
        <v>21482851.542150807</v>
      </c>
      <c r="I97" s="2">
        <f t="shared" si="11"/>
        <v>115.62930792019912</v>
      </c>
      <c r="J97" s="19"/>
    </row>
    <row r="98" spans="2:10">
      <c r="B98" s="16">
        <f t="shared" si="12"/>
        <v>89</v>
      </c>
      <c r="C98" s="19">
        <f t="shared" si="13"/>
        <v>35480.67591894418</v>
      </c>
      <c r="D98" s="17">
        <f t="shared" si="14"/>
        <v>21518332.218069751</v>
      </c>
      <c r="E98" s="17">
        <f t="shared" si="8"/>
        <v>22299.968743220001</v>
      </c>
      <c r="F98" s="17">
        <f t="shared" si="9"/>
        <v>87866.52322378481</v>
      </c>
      <c r="G98" s="17">
        <f t="shared" si="15"/>
        <v>110166.49196700481</v>
      </c>
      <c r="H98" s="17">
        <f t="shared" si="10"/>
        <v>21496032.249326531</v>
      </c>
      <c r="I98" s="2">
        <f t="shared" si="11"/>
        <v>115.8202791231141</v>
      </c>
      <c r="J98" s="19"/>
    </row>
    <row r="99" spans="2:10">
      <c r="B99" s="16">
        <f t="shared" si="12"/>
        <v>90</v>
      </c>
      <c r="C99" s="19">
        <f t="shared" si="13"/>
        <v>35502.444928459823</v>
      </c>
      <c r="D99" s="17">
        <f t="shared" si="14"/>
        <v>21531534.694254991</v>
      </c>
      <c r="E99" s="17">
        <f t="shared" si="8"/>
        <v>22428.007550361101</v>
      </c>
      <c r="F99" s="17">
        <f t="shared" si="9"/>
        <v>87920.433334874557</v>
      </c>
      <c r="G99" s="17">
        <f t="shared" si="15"/>
        <v>110348.44088523566</v>
      </c>
      <c r="H99" s="17">
        <f t="shared" si="10"/>
        <v>21509106.686704628</v>
      </c>
      <c r="I99" s="2">
        <f t="shared" si="11"/>
        <v>116.01156573049703</v>
      </c>
      <c r="J99" s="19"/>
    </row>
    <row r="100" spans="2:10">
      <c r="B100" s="16">
        <f t="shared" si="12"/>
        <v>91</v>
      </c>
      <c r="C100" s="19">
        <f t="shared" si="13"/>
        <v>35524.038424767554</v>
      </c>
      <c r="D100" s="17">
        <f t="shared" si="14"/>
        <v>21544630.725129396</v>
      </c>
      <c r="E100" s="17">
        <f t="shared" si="8"/>
        <v>22556.781512619375</v>
      </c>
      <c r="F100" s="17">
        <f t="shared" si="9"/>
        <v>87973.908794278381</v>
      </c>
      <c r="G100" s="17">
        <f t="shared" si="15"/>
        <v>110530.69030689776</v>
      </c>
      <c r="H100" s="17">
        <f t="shared" si="10"/>
        <v>21522073.943616778</v>
      </c>
      <c r="I100" s="2">
        <f t="shared" si="11"/>
        <v>116.203168263264</v>
      </c>
      <c r="J100" s="19"/>
    </row>
    <row r="101" spans="2:10">
      <c r="B101" s="16">
        <f t="shared" si="12"/>
        <v>92</v>
      </c>
      <c r="C101" s="19">
        <f t="shared" si="13"/>
        <v>35545.454903822392</v>
      </c>
      <c r="D101" s="17">
        <f t="shared" si="14"/>
        <v>21557619.3985206</v>
      </c>
      <c r="E101" s="17">
        <f t="shared" si="8"/>
        <v>22686.294851004524</v>
      </c>
      <c r="F101" s="17">
        <f t="shared" si="9"/>
        <v>88026.945877292441</v>
      </c>
      <c r="G101" s="17">
        <f t="shared" si="15"/>
        <v>110713.24072829697</v>
      </c>
      <c r="H101" s="17">
        <f t="shared" si="10"/>
        <v>21534933.103669595</v>
      </c>
      <c r="I101" s="2">
        <f t="shared" si="11"/>
        <v>116.3950872431915</v>
      </c>
      <c r="J101" s="19"/>
    </row>
    <row r="102" spans="2:10">
      <c r="B102" s="16">
        <f t="shared" si="12"/>
        <v>93</v>
      </c>
      <c r="C102" s="19">
        <f t="shared" si="13"/>
        <v>35566.692852120847</v>
      </c>
      <c r="D102" s="17">
        <f t="shared" si="14"/>
        <v>21570499.796521716</v>
      </c>
      <c r="E102" s="17">
        <f t="shared" si="8"/>
        <v>22816.551810761797</v>
      </c>
      <c r="F102" s="17">
        <f t="shared" si="9"/>
        <v>88079.540835797015</v>
      </c>
      <c r="G102" s="17">
        <f t="shared" si="15"/>
        <v>110896.09264655881</v>
      </c>
      <c r="H102" s="17">
        <f t="shared" si="10"/>
        <v>21547683.244710956</v>
      </c>
      <c r="I102" s="2">
        <f t="shared" si="11"/>
        <v>116.58732319291772</v>
      </c>
      <c r="J102" s="19"/>
    </row>
    <row r="103" spans="2:10">
      <c r="B103" s="16">
        <f t="shared" si="12"/>
        <v>94</v>
      </c>
      <c r="C103" s="19">
        <f t="shared" si="13"/>
        <v>35587.75074666366</v>
      </c>
      <c r="D103" s="17">
        <f t="shared" si="14"/>
        <v>21583270.995457619</v>
      </c>
      <c r="E103" s="17">
        <f t="shared" si="8"/>
        <v>22947.556661511277</v>
      </c>
      <c r="F103" s="17">
        <f t="shared" si="9"/>
        <v>88131.68989811861</v>
      </c>
      <c r="G103" s="17">
        <f t="shared" si="15"/>
        <v>111079.24655962989</v>
      </c>
      <c r="H103" s="17">
        <f t="shared" si="10"/>
        <v>21560323.438796107</v>
      </c>
      <c r="I103" s="2">
        <f t="shared" si="11"/>
        <v>116.77987663594408</v>
      </c>
      <c r="J103" s="19"/>
    </row>
    <row r="104" spans="2:10">
      <c r="B104" s="16">
        <f t="shared" si="12"/>
        <v>95</v>
      </c>
      <c r="C104" s="19">
        <f t="shared" si="13"/>
        <v>35608.627054866403</v>
      </c>
      <c r="D104" s="17">
        <f t="shared" si="14"/>
        <v>21595932.065850973</v>
      </c>
      <c r="E104" s="17">
        <f t="shared" si="8"/>
        <v>23079.313697387668</v>
      </c>
      <c r="F104" s="17">
        <f t="shared" si="9"/>
        <v>88183.389268891478</v>
      </c>
      <c r="G104" s="17">
        <f t="shared" si="15"/>
        <v>111262.70296627915</v>
      </c>
      <c r="H104" s="17">
        <f t="shared" si="10"/>
        <v>21572852.752153587</v>
      </c>
      <c r="I104" s="2">
        <f t="shared" si="11"/>
        <v>116.97274809663655</v>
      </c>
      <c r="J104" s="19"/>
    </row>
    <row r="105" spans="2:10">
      <c r="B105" s="16">
        <f t="shared" si="12"/>
        <v>96</v>
      </c>
      <c r="C105" s="19">
        <f t="shared" si="13"/>
        <v>35629.320234533399</v>
      </c>
      <c r="D105" s="17">
        <f t="shared" si="14"/>
        <v>21608482.07238812</v>
      </c>
      <c r="E105" s="17">
        <f t="shared" si="8"/>
        <v>23211.827237181191</v>
      </c>
      <c r="F105" s="17">
        <f t="shared" si="9"/>
        <v>88234.635128918162</v>
      </c>
      <c r="G105" s="17">
        <f t="shared" si="15"/>
        <v>111446.46236609935</v>
      </c>
      <c r="H105" s="17">
        <f t="shared" si="10"/>
        <v>21585270.245150939</v>
      </c>
      <c r="I105" s="2">
        <f t="shared" si="11"/>
        <v>117.16593810022718</v>
      </c>
      <c r="J105" s="19"/>
    </row>
    <row r="106" spans="2:10">
      <c r="B106" s="16">
        <f t="shared" si="12"/>
        <v>97</v>
      </c>
      <c r="C106" s="19">
        <f t="shared" si="13"/>
        <v>35649.828733786941</v>
      </c>
      <c r="D106" s="17">
        <f t="shared" si="14"/>
        <v>21620920.073884726</v>
      </c>
      <c r="E106" s="17">
        <f t="shared" si="8"/>
        <v>23345.101624479081</v>
      </c>
      <c r="F106" s="17">
        <f t="shared" si="9"/>
        <v>88285.423635029292</v>
      </c>
      <c r="G106" s="17">
        <f t="shared" si="15"/>
        <v>111630.52525950837</v>
      </c>
      <c r="H106" s="17">
        <f t="shared" si="10"/>
        <v>21597574.972260248</v>
      </c>
      <c r="I106" s="2">
        <f t="shared" si="11"/>
        <v>117.35944717281546</v>
      </c>
      <c r="J106" s="19"/>
    </row>
    <row r="107" spans="2:10">
      <c r="B107" s="16">
        <f t="shared" si="12"/>
        <v>98</v>
      </c>
      <c r="C107" s="19">
        <f t="shared" si="13"/>
        <v>35670.150991007686</v>
      </c>
      <c r="D107" s="17">
        <f t="shared" si="14"/>
        <v>21633245.123251256</v>
      </c>
      <c r="E107" s="17">
        <f t="shared" si="8"/>
        <v>23479.141227807893</v>
      </c>
      <c r="F107" s="17">
        <f t="shared" si="9"/>
        <v>88335.750919942628</v>
      </c>
      <c r="G107" s="17">
        <f t="shared" si="15"/>
        <v>111814.89214775052</v>
      </c>
      <c r="H107" s="17">
        <f t="shared" si="10"/>
        <v>21609765.982023448</v>
      </c>
      <c r="I107" s="2">
        <f t="shared" si="11"/>
        <v>117.55327584136978</v>
      </c>
      <c r="J107" s="19"/>
    </row>
    <row r="108" spans="2:10">
      <c r="B108" s="16">
        <f t="shared" si="12"/>
        <v>99</v>
      </c>
      <c r="C108" s="19">
        <f t="shared" si="13"/>
        <v>35690.285434782505</v>
      </c>
      <c r="D108" s="17">
        <f t="shared" si="14"/>
        <v>21645456.26745823</v>
      </c>
      <c r="E108" s="17">
        <f t="shared" si="8"/>
        <v>23613.950440776898</v>
      </c>
      <c r="F108" s="17">
        <f t="shared" si="9"/>
        <v>88385.613092121101</v>
      </c>
      <c r="G108" s="17">
        <f t="shared" si="15"/>
        <v>111999.563532898</v>
      </c>
      <c r="H108" s="17">
        <f t="shared" si="10"/>
        <v>21621842.317017455</v>
      </c>
      <c r="I108" s="2">
        <f t="shared" si="11"/>
        <v>117.74742463372885</v>
      </c>
      <c r="J108" s="19"/>
    </row>
    <row r="109" spans="2:10">
      <c r="B109" s="16">
        <f t="shared" si="12"/>
        <v>100</v>
      </c>
      <c r="C109" s="19">
        <f t="shared" si="13"/>
        <v>35710.230483852327</v>
      </c>
      <c r="D109" s="17">
        <f t="shared" si="14"/>
        <v>21657552.547501307</v>
      </c>
      <c r="E109" s="17">
        <f t="shared" si="8"/>
        <v>23749.533682221794</v>
      </c>
      <c r="F109" s="17">
        <f t="shared" si="9"/>
        <v>88435.006235630353</v>
      </c>
      <c r="G109" s="17">
        <f t="shared" si="15"/>
        <v>112184.53991785215</v>
      </c>
      <c r="H109" s="17">
        <f t="shared" si="10"/>
        <v>21633803.013819084</v>
      </c>
      <c r="I109" s="2">
        <f t="shared" si="11"/>
        <v>117.94189407860318</v>
      </c>
      <c r="J109" s="19"/>
    </row>
    <row r="110" spans="2:10">
      <c r="B110" s="16">
        <f t="shared" si="12"/>
        <v>101</v>
      </c>
      <c r="C110" s="19">
        <f t="shared" si="13"/>
        <v>35729.984547048807</v>
      </c>
      <c r="D110" s="17">
        <f t="shared" si="14"/>
        <v>21669532.998366132</v>
      </c>
      <c r="E110" s="17">
        <f t="shared" si="8"/>
        <v>23885.895396349937</v>
      </c>
      <c r="F110" s="17">
        <f t="shared" si="9"/>
        <v>88483.926409995052</v>
      </c>
      <c r="G110" s="17">
        <f t="shared" si="15"/>
        <v>112369.82180634499</v>
      </c>
      <c r="H110" s="17">
        <f t="shared" si="10"/>
        <v>21645647.102969784</v>
      </c>
      <c r="I110" s="2">
        <f t="shared" si="11"/>
        <v>118.13668470557646</v>
      </c>
      <c r="J110" s="19"/>
    </row>
    <row r="111" spans="2:10">
      <c r="B111" s="16">
        <f t="shared" si="12"/>
        <v>102</v>
      </c>
      <c r="C111" s="19">
        <f t="shared" si="13"/>
        <v>35749.546023231</v>
      </c>
      <c r="D111" s="17">
        <f t="shared" si="14"/>
        <v>21681396.648993015</v>
      </c>
      <c r="E111" s="17">
        <f t="shared" si="8"/>
        <v>24023.04005288567</v>
      </c>
      <c r="F111" s="17">
        <f t="shared" si="9"/>
        <v>88532.369650054825</v>
      </c>
      <c r="G111" s="17">
        <f t="shared" si="15"/>
        <v>112555.40970294049</v>
      </c>
      <c r="H111" s="17">
        <f t="shared" si="10"/>
        <v>21657373.608940128</v>
      </c>
      <c r="I111" s="2">
        <f t="shared" si="11"/>
        <v>118.33179704510704</v>
      </c>
      <c r="J111" s="19"/>
    </row>
    <row r="112" spans="2:10">
      <c r="B112" s="16">
        <f t="shared" si="12"/>
        <v>103</v>
      </c>
      <c r="C112" s="19">
        <f t="shared" si="13"/>
        <v>35768.913301225752</v>
      </c>
      <c r="D112" s="17">
        <f t="shared" si="14"/>
        <v>21693142.522241354</v>
      </c>
      <c r="E112" s="17">
        <f t="shared" si="8"/>
        <v>24160.972147216948</v>
      </c>
      <c r="F112" s="17">
        <f t="shared" si="9"/>
        <v>88580.33196581887</v>
      </c>
      <c r="G112" s="17">
        <f t="shared" si="15"/>
        <v>112741.30411303582</v>
      </c>
      <c r="H112" s="17">
        <f t="shared" si="10"/>
        <v>21668981.550094139</v>
      </c>
      <c r="I112" s="2">
        <f t="shared" si="11"/>
        <v>118.52723162852935</v>
      </c>
      <c r="J112" s="19"/>
    </row>
    <row r="113" spans="2:10">
      <c r="B113" s="16">
        <f t="shared" si="12"/>
        <v>104</v>
      </c>
      <c r="C113" s="19">
        <f t="shared" si="13"/>
        <v>35788.084759786725</v>
      </c>
      <c r="D113" s="17">
        <f t="shared" si="14"/>
        <v>21704769.634853926</v>
      </c>
      <c r="E113" s="17">
        <f t="shared" si="8"/>
        <v>24299.696200542821</v>
      </c>
      <c r="F113" s="17">
        <f t="shared" si="9"/>
        <v>88627.809342320194</v>
      </c>
      <c r="G113" s="17">
        <f t="shared" si="15"/>
        <v>112927.50554286301</v>
      </c>
      <c r="H113" s="17">
        <f t="shared" si="10"/>
        <v>21680469.938653383</v>
      </c>
      <c r="I113" s="2">
        <f t="shared" si="11"/>
        <v>118.72298898805539</v>
      </c>
      <c r="J113" s="19"/>
    </row>
    <row r="114" spans="2:10">
      <c r="B114" s="16">
        <f t="shared" si="12"/>
        <v>105</v>
      </c>
      <c r="C114" s="19">
        <f t="shared" si="13"/>
        <v>35807.058767523617</v>
      </c>
      <c r="D114" s="17">
        <f t="shared" si="14"/>
        <v>21716276.997420907</v>
      </c>
      <c r="E114" s="17">
        <f t="shared" si="8"/>
        <v>24439.216760021387</v>
      </c>
      <c r="F114" s="17">
        <f t="shared" si="9"/>
        <v>88674.797739468704</v>
      </c>
      <c r="G114" s="17">
        <f t="shared" si="15"/>
        <v>113114.01449949009</v>
      </c>
      <c r="H114" s="17">
        <f t="shared" si="10"/>
        <v>21691837.780660886</v>
      </c>
      <c r="I114" s="2">
        <f t="shared" si="11"/>
        <v>118.91906965677614</v>
      </c>
      <c r="J114" s="19"/>
    </row>
    <row r="115" spans="2:10">
      <c r="B115" s="16">
        <f t="shared" si="12"/>
        <v>106</v>
      </c>
      <c r="C115" s="19">
        <f t="shared" si="13"/>
        <v>35825.833682823926</v>
      </c>
      <c r="D115" s="17">
        <f t="shared" si="14"/>
        <v>21727663.61434371</v>
      </c>
      <c r="E115" s="17">
        <f t="shared" si="8"/>
        <v>24579.538398919103</v>
      </c>
      <c r="F115" s="17">
        <f t="shared" si="9"/>
        <v>88721.293091903484</v>
      </c>
      <c r="G115" s="17">
        <f t="shared" si="15"/>
        <v>113300.83149082259</v>
      </c>
      <c r="H115" s="17">
        <f t="shared" si="10"/>
        <v>21703084.075944792</v>
      </c>
      <c r="I115" s="2">
        <f t="shared" si="11"/>
        <v>119.11547416866303</v>
      </c>
      <c r="J115" s="19"/>
    </row>
    <row r="116" spans="2:10">
      <c r="B116" s="16">
        <f t="shared" si="12"/>
        <v>107</v>
      </c>
      <c r="C116" s="19">
        <f t="shared" si="13"/>
        <v>35844.407853830606</v>
      </c>
      <c r="D116" s="17">
        <f t="shared" si="14"/>
        <v>21738928.483798623</v>
      </c>
      <c r="E116" s="17">
        <f t="shared" si="8"/>
        <v>24720.665716760457</v>
      </c>
      <c r="F116" s="17">
        <f t="shared" si="9"/>
        <v>88767.291308844389</v>
      </c>
      <c r="G116" s="17">
        <f t="shared" si="15"/>
        <v>113487.95702560485</v>
      </c>
      <c r="H116" s="17">
        <f t="shared" si="10"/>
        <v>21714207.818081863</v>
      </c>
      <c r="I116" s="2">
        <f t="shared" si="11"/>
        <v>119.31220305856935</v>
      </c>
      <c r="J116" s="19"/>
    </row>
    <row r="117" spans="2:10">
      <c r="B117" s="16">
        <f t="shared" si="12"/>
        <v>108</v>
      </c>
      <c r="C117" s="19">
        <f t="shared" si="13"/>
        <v>35862.779618352652</v>
      </c>
      <c r="D117" s="17">
        <f t="shared" si="14"/>
        <v>21750070.597700216</v>
      </c>
      <c r="E117" s="17">
        <f t="shared" si="8"/>
        <v>24862.603339478897</v>
      </c>
      <c r="F117" s="17">
        <f t="shared" si="9"/>
        <v>88812.788273942555</v>
      </c>
      <c r="G117" s="17">
        <f t="shared" si="15"/>
        <v>113675.39161342145</v>
      </c>
      <c r="H117" s="17">
        <f t="shared" si="10"/>
        <v>21725207.994360738</v>
      </c>
      <c r="I117" s="2">
        <f t="shared" si="11"/>
        <v>119.50925686223179</v>
      </c>
      <c r="J117" s="19"/>
    </row>
    <row r="118" spans="2:10">
      <c r="B118" s="16">
        <f t="shared" si="12"/>
        <v>109</v>
      </c>
      <c r="C118" s="19">
        <f t="shared" si="13"/>
        <v>35880.947303812951</v>
      </c>
      <c r="D118" s="17">
        <f t="shared" si="14"/>
        <v>21761088.94166455</v>
      </c>
      <c r="E118" s="17">
        <f t="shared" si="8"/>
        <v>25005.355919568407</v>
      </c>
      <c r="F118" s="17">
        <f t="shared" si="9"/>
        <v>88857.779845130237</v>
      </c>
      <c r="G118" s="17">
        <f t="shared" si="15"/>
        <v>113863.13576469864</v>
      </c>
      <c r="H118" s="17">
        <f t="shared" si="10"/>
        <v>21736083.585744981</v>
      </c>
      <c r="I118" s="2">
        <f t="shared" si="11"/>
        <v>119.70663611627184</v>
      </c>
      <c r="J118" s="19"/>
    </row>
    <row r="119" spans="2:10">
      <c r="B119" s="16">
        <f t="shared" si="12"/>
        <v>110</v>
      </c>
      <c r="C119" s="19">
        <f t="shared" si="13"/>
        <v>35898.909227192402</v>
      </c>
      <c r="D119" s="17">
        <f t="shared" si="14"/>
        <v>21771982.494972173</v>
      </c>
      <c r="E119" s="17">
        <f t="shared" si="8"/>
        <v>25148.928136235918</v>
      </c>
      <c r="F119" s="17">
        <f t="shared" si="9"/>
        <v>88902.261854469718</v>
      </c>
      <c r="G119" s="17">
        <f t="shared" si="15"/>
        <v>114051.18999070564</v>
      </c>
      <c r="H119" s="17">
        <f t="shared" si="10"/>
        <v>21746833.566835936</v>
      </c>
      <c r="I119" s="2">
        <f t="shared" si="11"/>
        <v>119.90434135819724</v>
      </c>
      <c r="J119" s="19"/>
    </row>
    <row r="120" spans="2:10">
      <c r="B120" s="16">
        <f t="shared" si="12"/>
        <v>111</v>
      </c>
      <c r="C120" s="19">
        <f t="shared" si="13"/>
        <v>35916.663694959134</v>
      </c>
      <c r="D120" s="17">
        <f t="shared" si="14"/>
        <v>21782750.230530895</v>
      </c>
      <c r="E120" s="17">
        <f t="shared" si="8"/>
        <v>25293.324695554882</v>
      </c>
      <c r="F120" s="17">
        <f t="shared" si="9"/>
        <v>88946.230108001153</v>
      </c>
      <c r="G120" s="17">
        <f t="shared" si="15"/>
        <v>114239.55480355604</v>
      </c>
      <c r="H120" s="17">
        <f t="shared" si="10"/>
        <v>21757456.905835342</v>
      </c>
      <c r="I120" s="2">
        <f t="shared" si="11"/>
        <v>120.10237312640351</v>
      </c>
      <c r="J120" s="19"/>
    </row>
    <row r="121" spans="2:10">
      <c r="B121" s="16">
        <f t="shared" si="12"/>
        <v>112</v>
      </c>
      <c r="C121" s="19">
        <f t="shared" si="13"/>
        <v>35934.209003012627</v>
      </c>
      <c r="D121" s="17">
        <f t="shared" si="14"/>
        <v>21793391.114838354</v>
      </c>
      <c r="E121" s="17">
        <f t="shared" si="8"/>
        <v>25438.550330619328</v>
      </c>
      <c r="F121" s="17">
        <f t="shared" si="9"/>
        <v>88989.680385589949</v>
      </c>
      <c r="G121" s="17">
        <f t="shared" si="15"/>
        <v>114428.23071620928</v>
      </c>
      <c r="H121" s="17">
        <f t="shared" si="10"/>
        <v>21767952.564507734</v>
      </c>
      <c r="I121" s="2">
        <f t="shared" si="11"/>
        <v>120.30073196017533</v>
      </c>
      <c r="J121" s="19"/>
    </row>
    <row r="122" spans="2:10">
      <c r="B122" s="16">
        <f t="shared" si="12"/>
        <v>113</v>
      </c>
      <c r="C122" s="19">
        <f t="shared" si="13"/>
        <v>35951.543436627835</v>
      </c>
      <c r="D122" s="17">
        <f t="shared" si="14"/>
        <v>21803904.107944362</v>
      </c>
      <c r="E122" s="17">
        <f t="shared" si="8"/>
        <v>25584.609801699189</v>
      </c>
      <c r="F122" s="17">
        <f t="shared" si="9"/>
        <v>89032.608440772805</v>
      </c>
      <c r="G122" s="17">
        <f t="shared" si="15"/>
        <v>114617.21824247199</v>
      </c>
      <c r="H122" s="17">
        <f t="shared" si="10"/>
        <v>21778319.498142663</v>
      </c>
      <c r="I122" s="2">
        <f t="shared" si="11"/>
        <v>120.49941839968807</v>
      </c>
      <c r="J122" s="19"/>
    </row>
    <row r="123" spans="2:10">
      <c r="B123" s="16">
        <f t="shared" si="12"/>
        <v>114</v>
      </c>
      <c r="C123" s="19">
        <f t="shared" si="13"/>
        <v>35968.665270376951</v>
      </c>
      <c r="D123" s="17">
        <f t="shared" si="14"/>
        <v>21814288.16341304</v>
      </c>
      <c r="E123" s="17">
        <f t="shared" si="8"/>
        <v>25731.507896396128</v>
      </c>
      <c r="F123" s="17">
        <f t="shared" si="9"/>
        <v>89075.010000603259</v>
      </c>
      <c r="G123" s="17">
        <f t="shared" si="15"/>
        <v>114806.51789699939</v>
      </c>
      <c r="H123" s="17">
        <f t="shared" si="10"/>
        <v>21788556.655516643</v>
      </c>
      <c r="I123" s="2">
        <f t="shared" si="11"/>
        <v>120.69843298600925</v>
      </c>
      <c r="J123" s="19"/>
    </row>
    <row r="124" spans="2:10">
      <c r="B124" s="16">
        <f t="shared" si="12"/>
        <v>115</v>
      </c>
      <c r="C124" s="19">
        <f t="shared" si="13"/>
        <v>35985.57276808098</v>
      </c>
      <c r="D124" s="17">
        <f t="shared" si="14"/>
        <v>21824542.228284724</v>
      </c>
      <c r="E124" s="17">
        <f t="shared" si="8"/>
        <v>25879.249429800679</v>
      </c>
      <c r="F124" s="17">
        <f t="shared" si="9"/>
        <v>89116.880765495953</v>
      </c>
      <c r="G124" s="17">
        <f t="shared" si="15"/>
        <v>114996.13019529663</v>
      </c>
      <c r="H124" s="17">
        <f t="shared" si="10"/>
        <v>21798662.978854924</v>
      </c>
      <c r="I124" s="2">
        <f t="shared" si="11"/>
        <v>120.89777626110002</v>
      </c>
      <c r="J124" s="19"/>
    </row>
    <row r="125" spans="2:10">
      <c r="B125" s="16">
        <f t="shared" si="12"/>
        <v>116</v>
      </c>
      <c r="C125" s="19">
        <f t="shared" si="13"/>
        <v>36002.26418273896</v>
      </c>
      <c r="D125" s="17">
        <f t="shared" si="14"/>
        <v>21834665.243037663</v>
      </c>
      <c r="E125" s="17">
        <f t="shared" si="8"/>
        <v>26027.83924464992</v>
      </c>
      <c r="F125" s="17">
        <f t="shared" si="9"/>
        <v>89158.216409070461</v>
      </c>
      <c r="G125" s="17">
        <f t="shared" si="15"/>
        <v>115186.05565372038</v>
      </c>
      <c r="H125" s="17">
        <f t="shared" si="10"/>
        <v>21808637.403793015</v>
      </c>
      <c r="I125" s="2">
        <f t="shared" si="11"/>
        <v>121.09744876781659</v>
      </c>
      <c r="J125" s="19"/>
    </row>
    <row r="126" spans="2:10">
      <c r="B126" s="16">
        <f t="shared" si="12"/>
        <v>117</v>
      </c>
      <c r="C126" s="19">
        <f t="shared" si="13"/>
        <v>36018.73775646463</v>
      </c>
      <c r="D126" s="17">
        <f t="shared" si="14"/>
        <v>21844656.141549479</v>
      </c>
      <c r="E126" s="17">
        <f t="shared" si="8"/>
        <v>26177.282211486323</v>
      </c>
      <c r="F126" s="17">
        <f t="shared" si="9"/>
        <v>89199.012577993723</v>
      </c>
      <c r="G126" s="17">
        <f t="shared" si="15"/>
        <v>115376.29478948005</v>
      </c>
      <c r="H126" s="17">
        <f t="shared" si="10"/>
        <v>21818478.859337993</v>
      </c>
      <c r="I126" s="2">
        <f t="shared" si="11"/>
        <v>121.29745104991176</v>
      </c>
      <c r="J126" s="19"/>
    </row>
    <row r="127" spans="2:10">
      <c r="B127" s="16">
        <f t="shared" si="12"/>
        <v>118</v>
      </c>
      <c r="C127" s="19">
        <f t="shared" si="13"/>
        <v>36034.991720426828</v>
      </c>
      <c r="D127" s="17">
        <f t="shared" si="14"/>
        <v>21854513.85105842</v>
      </c>
      <c r="E127" s="17">
        <f t="shared" si="8"/>
        <v>26327.583228817311</v>
      </c>
      <c r="F127" s="17">
        <f t="shared" si="9"/>
        <v>89239.264891821891</v>
      </c>
      <c r="G127" s="17">
        <f t="shared" si="15"/>
        <v>115566.8481206392</v>
      </c>
      <c r="H127" s="17">
        <f t="shared" si="10"/>
        <v>21828186.267829601</v>
      </c>
      <c r="I127" s="2">
        <f t="shared" si="11"/>
        <v>121.49778365203638</v>
      </c>
      <c r="J127" s="19"/>
    </row>
    <row r="128" spans="2:10">
      <c r="B128" s="16">
        <f t="shared" si="12"/>
        <v>119</v>
      </c>
      <c r="C128" s="19">
        <f t="shared" si="13"/>
        <v>36051.02429478243</v>
      </c>
      <c r="D128" s="17">
        <f t="shared" si="14"/>
        <v>21864237.292124383</v>
      </c>
      <c r="E128" s="17">
        <f t="shared" si="8"/>
        <v>26478.747223275859</v>
      </c>
      <c r="F128" s="17">
        <f t="shared" si="9"/>
        <v>89278.968942841238</v>
      </c>
      <c r="G128" s="17">
        <f t="shared" si="15"/>
        <v>115757.7161661171</v>
      </c>
      <c r="H128" s="17">
        <f t="shared" si="10"/>
        <v>21837758.544901107</v>
      </c>
      <c r="I128" s="2">
        <f t="shared" si="11"/>
        <v>121.69844711974083</v>
      </c>
      <c r="J128" s="19"/>
    </row>
    <row r="129" spans="2:10">
      <c r="B129" s="16">
        <f t="shared" si="12"/>
        <v>120</v>
      </c>
      <c r="C129" s="19">
        <f t="shared" si="13"/>
        <v>36066.833688605577</v>
      </c>
      <c r="D129" s="17">
        <f t="shared" si="14"/>
        <v>21873825.378589712</v>
      </c>
      <c r="E129" s="17">
        <f t="shared" si="8"/>
        <v>26630.779149782058</v>
      </c>
      <c r="F129" s="17">
        <f t="shared" si="9"/>
        <v>89318.120295907996</v>
      </c>
      <c r="G129" s="17">
        <f t="shared" si="15"/>
        <v>115948.89944569005</v>
      </c>
      <c r="H129" s="17">
        <f t="shared" si="10"/>
        <v>21847194.59943993</v>
      </c>
      <c r="I129" s="2">
        <f t="shared" si="11"/>
        <v>121.89944199947652</v>
      </c>
      <c r="J129" s="19"/>
    </row>
    <row r="130" spans="2:10">
      <c r="B130" s="16">
        <f t="shared" si="12"/>
        <v>121</v>
      </c>
      <c r="C130" s="19">
        <f t="shared" si="13"/>
        <v>36082.418099846691</v>
      </c>
      <c r="D130" s="17">
        <f t="shared" si="14"/>
        <v>21883277.017539777</v>
      </c>
      <c r="E130" s="17">
        <f t="shared" si="8"/>
        <v>26783.683991705358</v>
      </c>
      <c r="F130" s="17">
        <f t="shared" si="9"/>
        <v>89356.714488287413</v>
      </c>
      <c r="G130" s="17">
        <f t="shared" si="15"/>
        <v>116140.39847999277</v>
      </c>
      <c r="H130" s="17">
        <f t="shared" si="10"/>
        <v>21856493.333548073</v>
      </c>
      <c r="I130" s="2">
        <f t="shared" si="11"/>
        <v>122.10076883859736</v>
      </c>
      <c r="J130" s="19"/>
    </row>
    <row r="131" spans="2:10">
      <c r="B131" s="16">
        <f t="shared" si="12"/>
        <v>122</v>
      </c>
      <c r="C131" s="19">
        <f t="shared" si="13"/>
        <v>36097.775715231895</v>
      </c>
      <c r="D131" s="17">
        <f t="shared" si="14"/>
        <v>21892591.109263305</v>
      </c>
      <c r="E131" s="17">
        <f t="shared" si="8"/>
        <v>26937.466761028074</v>
      </c>
      <c r="F131" s="17">
        <f t="shared" si="9"/>
        <v>89394.747029491831</v>
      </c>
      <c r="G131" s="17">
        <f t="shared" si="15"/>
        <v>116332.21379051991</v>
      </c>
      <c r="H131" s="17">
        <f t="shared" si="10"/>
        <v>21865653.642502278</v>
      </c>
      <c r="I131" s="2">
        <f t="shared" si="11"/>
        <v>122.30242818536126</v>
      </c>
      <c r="J131" s="19"/>
    </row>
    <row r="132" spans="2:10">
      <c r="B132" s="16">
        <f t="shared" si="12"/>
        <v>123</v>
      </c>
      <c r="C132" s="19">
        <f t="shared" si="13"/>
        <v>36112.904710222036</v>
      </c>
      <c r="D132" s="17">
        <f t="shared" si="14"/>
        <v>21901766.5472125</v>
      </c>
      <c r="E132" s="17">
        <f t="shared" si="8"/>
        <v>27092.132498509614</v>
      </c>
      <c r="F132" s="17">
        <f t="shared" si="9"/>
        <v>89432.213401117711</v>
      </c>
      <c r="G132" s="17">
        <f t="shared" si="15"/>
        <v>116524.34589962733</v>
      </c>
      <c r="H132" s="17">
        <f t="shared" si="10"/>
        <v>21874674.41471399</v>
      </c>
      <c r="I132" s="2">
        <f t="shared" si="11"/>
        <v>122.50442058893165</v>
      </c>
      <c r="J132" s="19"/>
    </row>
    <row r="133" spans="2:10">
      <c r="B133" s="16">
        <f t="shared" si="12"/>
        <v>124</v>
      </c>
      <c r="C133" s="19">
        <f t="shared" si="13"/>
        <v>36127.803248934448</v>
      </c>
      <c r="D133" s="17">
        <f t="shared" si="14"/>
        <v>21910802.217962924</v>
      </c>
      <c r="E133" s="17">
        <f t="shared" si="8"/>
        <v>27247.686273851708</v>
      </c>
      <c r="F133" s="17">
        <f t="shared" si="9"/>
        <v>89469.109056681933</v>
      </c>
      <c r="G133" s="17">
        <f t="shared" si="15"/>
        <v>116716.79533053364</v>
      </c>
      <c r="H133" s="17">
        <f t="shared" si="10"/>
        <v>21883554.531689074</v>
      </c>
      <c r="I133" s="2">
        <f t="shared" si="11"/>
        <v>122.7067465993789</v>
      </c>
      <c r="J133" s="19"/>
    </row>
    <row r="134" spans="2:10">
      <c r="B134" s="16">
        <f t="shared" si="12"/>
        <v>125</v>
      </c>
      <c r="C134" s="19">
        <f t="shared" si="13"/>
        <v>36142.46948408708</v>
      </c>
      <c r="D134" s="17">
        <f t="shared" si="14"/>
        <v>21919697.001173161</v>
      </c>
      <c r="E134" s="17">
        <f t="shared" si="8"/>
        <v>27404.133185864528</v>
      </c>
      <c r="F134" s="17">
        <f t="shared" si="9"/>
        <v>89505.429421457069</v>
      </c>
      <c r="G134" s="17">
        <f t="shared" si="15"/>
        <v>116909.5626073216</v>
      </c>
      <c r="H134" s="17">
        <f t="shared" si="10"/>
        <v>21892292.867987297</v>
      </c>
      <c r="I134" s="2">
        <f t="shared" si="11"/>
        <v>122.9094067676819</v>
      </c>
      <c r="J134" s="19"/>
    </row>
    <row r="135" spans="2:10">
      <c r="B135" s="16">
        <f t="shared" si="12"/>
        <v>126</v>
      </c>
      <c r="C135" s="19">
        <f t="shared" si="13"/>
        <v>36156.901556927711</v>
      </c>
      <c r="D135" s="17">
        <f t="shared" si="14"/>
        <v>21928449.769544225</v>
      </c>
      <c r="E135" s="17">
        <f t="shared" si="8"/>
        <v>27561.478362633949</v>
      </c>
      <c r="F135" s="17">
        <f t="shared" si="9"/>
        <v>89541.169892305581</v>
      </c>
      <c r="G135" s="17">
        <f t="shared" si="15"/>
        <v>117102.64825493953</v>
      </c>
      <c r="H135" s="17">
        <f t="shared" si="10"/>
        <v>21900888.29118159</v>
      </c>
      <c r="I135" s="2">
        <f t="shared" si="11"/>
        <v>123.11240164572951</v>
      </c>
      <c r="J135" s="19"/>
    </row>
    <row r="136" spans="2:10">
      <c r="B136" s="16">
        <f t="shared" si="12"/>
        <v>127</v>
      </c>
      <c r="C136" s="19">
        <f t="shared" si="13"/>
        <v>36171.097597159445</v>
      </c>
      <c r="D136" s="17">
        <f t="shared" si="14"/>
        <v>21937059.38877875</v>
      </c>
      <c r="E136" s="17">
        <f t="shared" si="8"/>
        <v>27719.726961689477</v>
      </c>
      <c r="F136" s="17">
        <f t="shared" si="9"/>
        <v>89576.325837513243</v>
      </c>
      <c r="G136" s="17">
        <f t="shared" si="15"/>
        <v>117296.05279920272</v>
      </c>
      <c r="H136" s="17">
        <f t="shared" si="10"/>
        <v>21909339.661817059</v>
      </c>
      <c r="I136" s="2">
        <f t="shared" si="11"/>
        <v>123.31573178632209</v>
      </c>
      <c r="J136" s="19"/>
    </row>
    <row r="137" spans="2:10">
      <c r="B137" s="16">
        <f t="shared" si="12"/>
        <v>128</v>
      </c>
      <c r="C137" s="19">
        <f t="shared" si="13"/>
        <v>36185.055722873658</v>
      </c>
      <c r="D137" s="17">
        <f t="shared" si="14"/>
        <v>21945524.717539933</v>
      </c>
      <c r="E137" s="17">
        <f t="shared" si="8"/>
        <v>27878.884170173522</v>
      </c>
      <c r="F137" s="17">
        <f t="shared" si="9"/>
        <v>89610.892596621401</v>
      </c>
      <c r="G137" s="17">
        <f t="shared" si="15"/>
        <v>117489.77676679492</v>
      </c>
      <c r="H137" s="17">
        <f t="shared" si="10"/>
        <v>21917645.833369758</v>
      </c>
      <c r="I137" s="2">
        <f t="shared" si="11"/>
        <v>123.51939774317299</v>
      </c>
      <c r="J137" s="19"/>
    </row>
    <row r="138" spans="2:10">
      <c r="B138" s="16">
        <f t="shared" si="12"/>
        <v>129</v>
      </c>
      <c r="C138" s="19">
        <f t="shared" si="13"/>
        <v>36198.77404050529</v>
      </c>
      <c r="D138" s="17">
        <f t="shared" si="14"/>
        <v>21953844.607410263</v>
      </c>
      <c r="E138" s="17">
        <f t="shared" ref="E138:E201" si="16">IF(B138="","",G138-F138)</f>
        <v>28038.955205011167</v>
      </c>
      <c r="F138" s="17">
        <f t="shared" ref="F138:F201" si="17">IF(B138="","",D138*Vextir/12)</f>
        <v>89644.865480258581</v>
      </c>
      <c r="G138" s="17">
        <f t="shared" si="15"/>
        <v>117683.82068526975</v>
      </c>
      <c r="H138" s="17">
        <f t="shared" ref="H138:H201" si="18">IF(B138="","",D138-E138)</f>
        <v>21925805.652205251</v>
      </c>
      <c r="I138" s="2">
        <f t="shared" ref="I138:I201" si="19">IF((OR(B138="",I137="")),"",I137*(1+Mán.verðbólga))</f>
        <v>123.72340007091006</v>
      </c>
      <c r="J138" s="19"/>
    </row>
    <row r="139" spans="2:10">
      <c r="B139" s="16">
        <f t="shared" ref="B139:B202" si="20">IF(OR(B138="",B138=Fj.afborgana),"",B138+1)</f>
        <v>130</v>
      </c>
      <c r="C139" s="19">
        <f t="shared" ref="C139:C202" si="21">IF(B139="","",IF(Verðbólga=0,0,+H138*I139/I138-H138))</f>
        <v>36212.250644721091</v>
      </c>
      <c r="D139" s="17">
        <f t="shared" ref="D139:D202" si="22">IF(B139="","",IF(OR(Verðbólga="",Verðbólga=0),H138,H138*I139/I138))</f>
        <v>21962017.902849972</v>
      </c>
      <c r="E139" s="17">
        <f t="shared" si="16"/>
        <v>28199.945313081334</v>
      </c>
      <c r="F139" s="17">
        <f t="shared" si="17"/>
        <v>89678.239769970722</v>
      </c>
      <c r="G139" s="17">
        <f t="shared" ref="G139:G202" si="23">IF(B139="","",PMT(Vextir/12,Fj.afborgana-B138,-D139))</f>
        <v>117878.18508305206</v>
      </c>
      <c r="H139" s="17">
        <f t="shared" si="18"/>
        <v>21933817.957536891</v>
      </c>
      <c r="I139" s="2">
        <f t="shared" si="19"/>
        <v>123.92773932507717</v>
      </c>
      <c r="J139" s="19"/>
    </row>
    <row r="140" spans="2:10">
      <c r="B140" s="16">
        <f t="shared" si="20"/>
        <v>131</v>
      </c>
      <c r="C140" s="19">
        <f t="shared" si="21"/>
        <v>36225.48361838609</v>
      </c>
      <c r="D140" s="17">
        <f t="shared" si="22"/>
        <v>21970043.441155277</v>
      </c>
      <c r="E140" s="17">
        <f t="shared" si="16"/>
        <v>28361.859771388816</v>
      </c>
      <c r="F140" s="17">
        <f t="shared" si="17"/>
        <v>89711.010718050718</v>
      </c>
      <c r="G140" s="17">
        <f t="shared" si="23"/>
        <v>118072.87048943953</v>
      </c>
      <c r="H140" s="17">
        <f t="shared" si="18"/>
        <v>21941681.581383888</v>
      </c>
      <c r="I140" s="2">
        <f t="shared" si="19"/>
        <v>124.1324160621357</v>
      </c>
      <c r="J140" s="19"/>
    </row>
    <row r="141" spans="2:10">
      <c r="B141" s="16">
        <f t="shared" si="20"/>
        <v>132</v>
      </c>
      <c r="C141" s="19">
        <f t="shared" si="21"/>
        <v>36238.471032500267</v>
      </c>
      <c r="D141" s="17">
        <f t="shared" si="22"/>
        <v>21977920.052416388</v>
      </c>
      <c r="E141" s="17">
        <f t="shared" si="16"/>
        <v>28524.703887236989</v>
      </c>
      <c r="F141" s="17">
        <f t="shared" si="17"/>
        <v>89743.173547366925</v>
      </c>
      <c r="G141" s="17">
        <f t="shared" si="23"/>
        <v>118267.87743460391</v>
      </c>
      <c r="H141" s="17">
        <f t="shared" si="18"/>
        <v>21949395.348529153</v>
      </c>
      <c r="I141" s="2">
        <f t="shared" si="19"/>
        <v>124.33743083946611</v>
      </c>
      <c r="J141" s="19"/>
    </row>
    <row r="142" spans="2:10">
      <c r="B142" s="16">
        <f t="shared" si="20"/>
        <v>133</v>
      </c>
      <c r="C142" s="19">
        <f t="shared" si="21"/>
        <v>36251.210946086794</v>
      </c>
      <c r="D142" s="17">
        <f t="shared" si="22"/>
        <v>21985646.559475239</v>
      </c>
      <c r="E142" s="17">
        <f t="shared" si="16"/>
        <v>28688.482998402164</v>
      </c>
      <c r="F142" s="17">
        <f t="shared" si="17"/>
        <v>89774.72345119057</v>
      </c>
      <c r="G142" s="17">
        <f t="shared" si="23"/>
        <v>118463.20644959273</v>
      </c>
      <c r="H142" s="17">
        <f t="shared" si="18"/>
        <v>21956958.076476838</v>
      </c>
      <c r="I142" s="2">
        <f t="shared" si="19"/>
        <v>124.54278421536937</v>
      </c>
      <c r="J142" s="19"/>
    </row>
    <row r="143" spans="2:10">
      <c r="B143" s="16">
        <f t="shared" si="20"/>
        <v>134</v>
      </c>
      <c r="C143" s="19">
        <f t="shared" si="21"/>
        <v>36263.701406154782</v>
      </c>
      <c r="D143" s="17">
        <f t="shared" si="22"/>
        <v>21993221.777882993</v>
      </c>
      <c r="E143" s="17">
        <f t="shared" si="16"/>
        <v>28853.202473308193</v>
      </c>
      <c r="F143" s="17">
        <f t="shared" si="17"/>
        <v>89805.655593022224</v>
      </c>
      <c r="G143" s="17">
        <f t="shared" si="23"/>
        <v>118658.85806633042</v>
      </c>
      <c r="H143" s="17">
        <f t="shared" si="18"/>
        <v>21964368.575409684</v>
      </c>
      <c r="I143" s="2">
        <f t="shared" si="19"/>
        <v>124.74847674906856</v>
      </c>
      <c r="J143" s="19"/>
    </row>
    <row r="144" spans="2:10">
      <c r="B144" s="16">
        <f t="shared" si="20"/>
        <v>135</v>
      </c>
      <c r="C144" s="19">
        <f t="shared" si="21"/>
        <v>36275.940447628498</v>
      </c>
      <c r="D144" s="17">
        <f t="shared" si="22"/>
        <v>22000644.515857313</v>
      </c>
      <c r="E144" s="17">
        <f t="shared" si="16"/>
        <v>29018.867711202591</v>
      </c>
      <c r="F144" s="17">
        <f t="shared" si="17"/>
        <v>89835.965106417367</v>
      </c>
      <c r="G144" s="17">
        <f t="shared" si="23"/>
        <v>118854.83281761996</v>
      </c>
      <c r="H144" s="17">
        <f t="shared" si="18"/>
        <v>21971625.648146112</v>
      </c>
      <c r="I144" s="2">
        <f t="shared" si="19"/>
        <v>124.95450900071035</v>
      </c>
      <c r="J144" s="19"/>
    </row>
    <row r="145" spans="2:10">
      <c r="B145" s="16">
        <f t="shared" si="20"/>
        <v>136</v>
      </c>
      <c r="C145" s="19">
        <f t="shared" si="21"/>
        <v>36287.92609326914</v>
      </c>
      <c r="D145" s="17">
        <f t="shared" si="22"/>
        <v>22007913.574239381</v>
      </c>
      <c r="E145" s="17">
        <f t="shared" si="16"/>
        <v>29185.484142333589</v>
      </c>
      <c r="F145" s="17">
        <f t="shared" si="17"/>
        <v>89865.647094810804</v>
      </c>
      <c r="G145" s="17">
        <f t="shared" si="23"/>
        <v>119051.13123714439</v>
      </c>
      <c r="H145" s="17">
        <f t="shared" si="18"/>
        <v>21978728.090097047</v>
      </c>
      <c r="I145" s="2">
        <f t="shared" si="19"/>
        <v>125.16088153136654</v>
      </c>
      <c r="J145" s="19"/>
    </row>
    <row r="146" spans="2:10">
      <c r="B146" s="16">
        <f t="shared" si="20"/>
        <v>137</v>
      </c>
      <c r="C146" s="19">
        <f t="shared" si="21"/>
        <v>36299.656353589147</v>
      </c>
      <c r="D146" s="17">
        <f t="shared" si="22"/>
        <v>22015027.746450637</v>
      </c>
      <c r="E146" s="17">
        <f t="shared" si="16"/>
        <v>29353.057228127989</v>
      </c>
      <c r="F146" s="17">
        <f t="shared" si="17"/>
        <v>89894.696631340092</v>
      </c>
      <c r="G146" s="17">
        <f t="shared" si="23"/>
        <v>119247.75385946808</v>
      </c>
      <c r="H146" s="17">
        <f t="shared" si="18"/>
        <v>21985674.689222507</v>
      </c>
      <c r="I146" s="2">
        <f t="shared" si="19"/>
        <v>125.3675949030356</v>
      </c>
      <c r="J146" s="19"/>
    </row>
    <row r="147" spans="2:10">
      <c r="B147" s="16">
        <f t="shared" si="20"/>
        <v>138</v>
      </c>
      <c r="C147" s="19">
        <f t="shared" si="21"/>
        <v>36311.129226822406</v>
      </c>
      <c r="D147" s="17">
        <f t="shared" si="22"/>
        <v>22021985.81844933</v>
      </c>
      <c r="E147" s="17">
        <f t="shared" si="16"/>
        <v>29521.592461370281</v>
      </c>
      <c r="F147" s="17">
        <f t="shared" si="17"/>
        <v>89923.10875866811</v>
      </c>
      <c r="G147" s="17">
        <f t="shared" si="23"/>
        <v>119444.70122003839</v>
      </c>
      <c r="H147" s="17">
        <f t="shared" si="18"/>
        <v>21992464.22598796</v>
      </c>
      <c r="I147" s="2">
        <f t="shared" si="19"/>
        <v>125.57464967864416</v>
      </c>
      <c r="J147" s="19"/>
    </row>
    <row r="148" spans="2:10">
      <c r="B148" s="16">
        <f t="shared" si="20"/>
        <v>139</v>
      </c>
      <c r="C148" s="19">
        <f t="shared" si="21"/>
        <v>36322.342698790133</v>
      </c>
      <c r="D148" s="17">
        <f t="shared" si="22"/>
        <v>22028786.56868675</v>
      </c>
      <c r="E148" s="17">
        <f t="shared" si="16"/>
        <v>29691.095366382637</v>
      </c>
      <c r="F148" s="17">
        <f t="shared" si="17"/>
        <v>89950.878488804228</v>
      </c>
      <c r="G148" s="17">
        <f t="shared" si="23"/>
        <v>119641.97385518686</v>
      </c>
      <c r="H148" s="17">
        <f t="shared" si="18"/>
        <v>21999095.473320369</v>
      </c>
      <c r="I148" s="2">
        <f t="shared" si="19"/>
        <v>125.78204642204859</v>
      </c>
      <c r="J148" s="19"/>
    </row>
    <row r="149" spans="2:10">
      <c r="B149" s="16">
        <f t="shared" si="20"/>
        <v>140</v>
      </c>
      <c r="C149" s="19">
        <f t="shared" si="21"/>
        <v>36333.294742893428</v>
      </c>
      <c r="D149" s="17">
        <f t="shared" si="22"/>
        <v>22035428.768063262</v>
      </c>
      <c r="E149" s="17">
        <f t="shared" si="16"/>
        <v>29861.571499205937</v>
      </c>
      <c r="F149" s="17">
        <f t="shared" si="17"/>
        <v>89978.000802924988</v>
      </c>
      <c r="G149" s="17">
        <f t="shared" si="23"/>
        <v>119839.57230213092</v>
      </c>
      <c r="H149" s="17">
        <f t="shared" si="18"/>
        <v>22005567.196564056</v>
      </c>
      <c r="I149" s="2">
        <f t="shared" si="19"/>
        <v>125.98978569803651</v>
      </c>
      <c r="J149" s="19"/>
    </row>
    <row r="150" spans="2:10">
      <c r="B150" s="16">
        <f t="shared" si="20"/>
        <v>141</v>
      </c>
      <c r="C150" s="19">
        <f t="shared" si="21"/>
        <v>36343.983319994062</v>
      </c>
      <c r="D150" s="17">
        <f t="shared" si="22"/>
        <v>22041911.17988405</v>
      </c>
      <c r="E150" s="17">
        <f t="shared" si="16"/>
        <v>30033.026447782031</v>
      </c>
      <c r="F150" s="17">
        <f t="shared" si="17"/>
        <v>90004.470651193216</v>
      </c>
      <c r="G150" s="17">
        <f t="shared" si="23"/>
        <v>120037.49709897525</v>
      </c>
      <c r="H150" s="17">
        <f t="shared" si="18"/>
        <v>22011878.15343627</v>
      </c>
      <c r="I150" s="2">
        <f t="shared" si="19"/>
        <v>126.19786807232833</v>
      </c>
      <c r="J150" s="19"/>
    </row>
    <row r="151" spans="2:10">
      <c r="B151" s="16">
        <f t="shared" si="20"/>
        <v>142</v>
      </c>
      <c r="C151" s="19">
        <f t="shared" si="21"/>
        <v>36354.406378362328</v>
      </c>
      <c r="D151" s="17">
        <f t="shared" si="22"/>
        <v>22048232.559814632</v>
      </c>
      <c r="E151" s="17">
        <f t="shared" si="16"/>
        <v>30205.465832136819</v>
      </c>
      <c r="F151" s="17">
        <f t="shared" si="17"/>
        <v>90030.28295257641</v>
      </c>
      <c r="G151" s="17">
        <f t="shared" si="23"/>
        <v>120235.74878471323</v>
      </c>
      <c r="H151" s="17">
        <f t="shared" si="18"/>
        <v>22018027.093982495</v>
      </c>
      <c r="I151" s="2">
        <f t="shared" si="19"/>
        <v>126.40629411157879</v>
      </c>
      <c r="J151" s="19"/>
    </row>
    <row r="152" spans="2:10">
      <c r="B152" s="16">
        <f t="shared" si="20"/>
        <v>143</v>
      </c>
      <c r="C152" s="19">
        <f t="shared" si="21"/>
        <v>36364.561853595078</v>
      </c>
      <c r="D152" s="17">
        <f t="shared" si="22"/>
        <v>22054391.65583609</v>
      </c>
      <c r="E152" s="17">
        <f t="shared" si="16"/>
        <v>30378.895304564401</v>
      </c>
      <c r="F152" s="17">
        <f t="shared" si="17"/>
        <v>90055.432594664046</v>
      </c>
      <c r="G152" s="17">
        <f t="shared" si="23"/>
        <v>120434.32789922845</v>
      </c>
      <c r="H152" s="17">
        <f t="shared" si="18"/>
        <v>22024012.760531526</v>
      </c>
      <c r="I152" s="2">
        <f t="shared" si="19"/>
        <v>126.6150643833785</v>
      </c>
      <c r="J152" s="19"/>
    </row>
    <row r="153" spans="2:10">
      <c r="B153" s="16">
        <f t="shared" si="20"/>
        <v>144</v>
      </c>
      <c r="C153" s="19">
        <f t="shared" si="21"/>
        <v>36374.447668544948</v>
      </c>
      <c r="D153" s="17">
        <f t="shared" si="22"/>
        <v>22060387.208200071</v>
      </c>
      <c r="E153" s="17">
        <f t="shared" si="16"/>
        <v>30553.320549812503</v>
      </c>
      <c r="F153" s="17">
        <f t="shared" si="17"/>
        <v>90079.914433483631</v>
      </c>
      <c r="G153" s="17">
        <f t="shared" si="23"/>
        <v>120633.23498329613</v>
      </c>
      <c r="H153" s="17">
        <f t="shared" si="18"/>
        <v>22029833.887650259</v>
      </c>
      <c r="I153" s="2">
        <f t="shared" si="19"/>
        <v>126.82417945625551</v>
      </c>
      <c r="J153" s="19"/>
    </row>
    <row r="154" spans="2:10">
      <c r="B154" s="16">
        <f t="shared" si="20"/>
        <v>145</v>
      </c>
      <c r="C154" s="19">
        <f t="shared" si="21"/>
        <v>36384.061733249575</v>
      </c>
      <c r="D154" s="17">
        <f t="shared" si="22"/>
        <v>22066217.949383508</v>
      </c>
      <c r="E154" s="17">
        <f t="shared" si="16"/>
        <v>30728.747285268735</v>
      </c>
      <c r="F154" s="17">
        <f t="shared" si="17"/>
        <v>90103.723293315983</v>
      </c>
      <c r="G154" s="17">
        <f t="shared" si="23"/>
        <v>120832.47057858472</v>
      </c>
      <c r="H154" s="17">
        <f t="shared" si="18"/>
        <v>22035489.202098239</v>
      </c>
      <c r="I154" s="2">
        <f t="shared" si="19"/>
        <v>127.03363989967683</v>
      </c>
      <c r="J154" s="19"/>
    </row>
    <row r="155" spans="2:10">
      <c r="B155" s="16">
        <f t="shared" si="20"/>
        <v>146</v>
      </c>
      <c r="C155" s="19">
        <f t="shared" si="21"/>
        <v>36393.40194484964</v>
      </c>
      <c r="D155" s="17">
        <f t="shared" si="22"/>
        <v>22071882.604043089</v>
      </c>
      <c r="E155" s="17">
        <f t="shared" si="16"/>
        <v>30905.181261147809</v>
      </c>
      <c r="F155" s="17">
        <f t="shared" si="17"/>
        <v>90126.853966509283</v>
      </c>
      <c r="G155" s="17">
        <f t="shared" si="23"/>
        <v>121032.03522765709</v>
      </c>
      <c r="H155" s="17">
        <f t="shared" si="18"/>
        <v>22040977.422781941</v>
      </c>
      <c r="I155" s="2">
        <f t="shared" si="19"/>
        <v>127.24344628404999</v>
      </c>
      <c r="J155" s="19"/>
    </row>
    <row r="156" spans="2:10">
      <c r="B156" s="16">
        <f t="shared" si="20"/>
        <v>147</v>
      </c>
      <c r="C156" s="19">
        <f t="shared" si="21"/>
        <v>36402.466187514365</v>
      </c>
      <c r="D156" s="17">
        <f t="shared" si="22"/>
        <v>22077379.888969455</v>
      </c>
      <c r="E156" s="17">
        <f t="shared" si="16"/>
        <v>31082.628260680547</v>
      </c>
      <c r="F156" s="17">
        <f t="shared" si="17"/>
        <v>90149.301213291939</v>
      </c>
      <c r="G156" s="17">
        <f t="shared" si="23"/>
        <v>121231.92947397249</v>
      </c>
      <c r="H156" s="17">
        <f t="shared" si="18"/>
        <v>22046297.260708775</v>
      </c>
      <c r="I156" s="2">
        <f t="shared" si="19"/>
        <v>127.45359918072462</v>
      </c>
      <c r="J156" s="19"/>
    </row>
    <row r="157" spans="2:10">
      <c r="B157" s="16">
        <f t="shared" si="20"/>
        <v>148</v>
      </c>
      <c r="C157" s="19">
        <f t="shared" si="21"/>
        <v>36411.252332363278</v>
      </c>
      <c r="D157" s="17">
        <f t="shared" si="22"/>
        <v>22082708.513041139</v>
      </c>
      <c r="E157" s="17">
        <f t="shared" si="16"/>
        <v>31261.094100302755</v>
      </c>
      <c r="F157" s="17">
        <f t="shared" si="17"/>
        <v>90171.059761584664</v>
      </c>
      <c r="G157" s="17">
        <f t="shared" si="23"/>
        <v>121432.15386188742</v>
      </c>
      <c r="H157" s="17">
        <f t="shared" si="18"/>
        <v>22051447.418940835</v>
      </c>
      <c r="I157" s="2">
        <f t="shared" si="19"/>
        <v>127.66409916199395</v>
      </c>
      <c r="J157" s="19"/>
    </row>
    <row r="158" spans="2:10">
      <c r="B158" s="16">
        <f t="shared" si="20"/>
        <v>149</v>
      </c>
      <c r="C158" s="19">
        <f t="shared" si="21"/>
        <v>36419.758237399161</v>
      </c>
      <c r="D158" s="17">
        <f t="shared" si="22"/>
        <v>22087867.177178234</v>
      </c>
      <c r="E158" s="17">
        <f t="shared" si="16"/>
        <v>31440.584629846475</v>
      </c>
      <c r="F158" s="17">
        <f t="shared" si="17"/>
        <v>90192.124306811122</v>
      </c>
      <c r="G158" s="17">
        <f t="shared" si="23"/>
        <v>121632.7089366576</v>
      </c>
      <c r="H158" s="17">
        <f t="shared" si="18"/>
        <v>22056426.592548389</v>
      </c>
      <c r="I158" s="2">
        <f t="shared" si="19"/>
        <v>127.87494680109639</v>
      </c>
      <c r="J158" s="19"/>
    </row>
    <row r="159" spans="2:10">
      <c r="B159" s="16">
        <f t="shared" si="20"/>
        <v>150</v>
      </c>
      <c r="C159" s="19">
        <f t="shared" si="21"/>
        <v>36427.981747429818</v>
      </c>
      <c r="D159" s="17">
        <f t="shared" si="22"/>
        <v>22092854.574295819</v>
      </c>
      <c r="E159" s="17">
        <f t="shared" si="16"/>
        <v>31621.105732731376</v>
      </c>
      <c r="F159" s="17">
        <f t="shared" si="17"/>
        <v>90212.489511707929</v>
      </c>
      <c r="G159" s="17">
        <f t="shared" si="23"/>
        <v>121833.5952444393</v>
      </c>
      <c r="H159" s="17">
        <f t="shared" si="18"/>
        <v>22061233.468563087</v>
      </c>
      <c r="I159" s="2">
        <f t="shared" si="19"/>
        <v>128.08614267221711</v>
      </c>
      <c r="J159" s="19"/>
    </row>
    <row r="160" spans="2:10">
      <c r="B160" s="16">
        <f t="shared" si="20"/>
        <v>151</v>
      </c>
      <c r="C160" s="19">
        <f t="shared" si="21"/>
        <v>36435.920693978667</v>
      </c>
      <c r="D160" s="17">
        <f t="shared" si="22"/>
        <v>22097669.389257066</v>
      </c>
      <c r="E160" s="17">
        <f t="shared" si="16"/>
        <v>31802.663326157723</v>
      </c>
      <c r="F160" s="17">
        <f t="shared" si="17"/>
        <v>90232.150006133015</v>
      </c>
      <c r="G160" s="17">
        <f t="shared" si="23"/>
        <v>122034.81333229074</v>
      </c>
      <c r="H160" s="17">
        <f t="shared" si="18"/>
        <v>22065866.725930907</v>
      </c>
      <c r="I160" s="2">
        <f t="shared" si="19"/>
        <v>128.29768735048964</v>
      </c>
      <c r="J160" s="19"/>
    </row>
    <row r="161" spans="2:10">
      <c r="B161" s="16">
        <f t="shared" si="20"/>
        <v>152</v>
      </c>
      <c r="C161" s="19">
        <f t="shared" si="21"/>
        <v>36443.572895213962</v>
      </c>
      <c r="D161" s="17">
        <f t="shared" si="22"/>
        <v>22102310.298826121</v>
      </c>
      <c r="E161" s="17">
        <f t="shared" si="16"/>
        <v>31985.263361300371</v>
      </c>
      <c r="F161" s="17">
        <f t="shared" si="17"/>
        <v>90251.100386873339</v>
      </c>
      <c r="G161" s="17">
        <f t="shared" si="23"/>
        <v>122236.36374817371</v>
      </c>
      <c r="H161" s="17">
        <f t="shared" si="18"/>
        <v>22070325.03546482</v>
      </c>
      <c r="I161" s="2">
        <f t="shared" si="19"/>
        <v>128.50958141199732</v>
      </c>
      <c r="J161" s="19"/>
    </row>
    <row r="162" spans="2:10">
      <c r="B162" s="16">
        <f t="shared" si="20"/>
        <v>153</v>
      </c>
      <c r="C162" s="19">
        <f t="shared" si="21"/>
        <v>36450.936155874282</v>
      </c>
      <c r="D162" s="17">
        <f t="shared" si="22"/>
        <v>22106775.971620694</v>
      </c>
      <c r="E162" s="17">
        <f t="shared" si="16"/>
        <v>32168.911823503731</v>
      </c>
      <c r="F162" s="17">
        <f t="shared" si="17"/>
        <v>90269.335217451167</v>
      </c>
      <c r="G162" s="17">
        <f t="shared" si="23"/>
        <v>122438.2470409549</v>
      </c>
      <c r="H162" s="17">
        <f t="shared" si="18"/>
        <v>22074607.05979719</v>
      </c>
      <c r="I162" s="2">
        <f t="shared" si="19"/>
        <v>128.72182543377497</v>
      </c>
      <c r="J162" s="19"/>
    </row>
    <row r="163" spans="2:10">
      <c r="B163" s="16">
        <f t="shared" si="20"/>
        <v>154</v>
      </c>
      <c r="C163" s="19">
        <f t="shared" si="21"/>
        <v>36458.008267194033</v>
      </c>
      <c r="D163" s="17">
        <f t="shared" si="22"/>
        <v>22111065.068064384</v>
      </c>
      <c r="E163" s="17">
        <f t="shared" si="16"/>
        <v>32353.614732478047</v>
      </c>
      <c r="F163" s="17">
        <f t="shared" si="17"/>
        <v>90286.84902792958</v>
      </c>
      <c r="G163" s="17">
        <f t="shared" si="23"/>
        <v>122640.46376040763</v>
      </c>
      <c r="H163" s="17">
        <f t="shared" si="18"/>
        <v>22078711.453331906</v>
      </c>
      <c r="I163" s="2">
        <f t="shared" si="19"/>
        <v>128.93441999381042</v>
      </c>
      <c r="J163" s="19"/>
    </row>
    <row r="164" spans="2:10">
      <c r="B164" s="16">
        <f t="shared" si="20"/>
        <v>155</v>
      </c>
      <c r="C164" s="19">
        <f t="shared" si="21"/>
        <v>36464.787006814033</v>
      </c>
      <c r="D164" s="17">
        <f t="shared" si="22"/>
        <v>22115176.24033872</v>
      </c>
      <c r="E164" s="17">
        <f t="shared" si="16"/>
        <v>32539.378142496716</v>
      </c>
      <c r="F164" s="17">
        <f t="shared" si="17"/>
        <v>90303.636314716437</v>
      </c>
      <c r="G164" s="17">
        <f t="shared" si="23"/>
        <v>122843.01445721315</v>
      </c>
      <c r="H164" s="17">
        <f t="shared" si="18"/>
        <v>22082636.862196222</v>
      </c>
      <c r="I164" s="2">
        <f t="shared" si="19"/>
        <v>129.14736567104612</v>
      </c>
      <c r="J164" s="19"/>
    </row>
    <row r="165" spans="2:10">
      <c r="B165" s="16">
        <f t="shared" si="20"/>
        <v>156</v>
      </c>
      <c r="C165" s="19">
        <f t="shared" si="21"/>
        <v>36471.270138699561</v>
      </c>
      <c r="D165" s="17">
        <f t="shared" si="22"/>
        <v>22119108.132334922</v>
      </c>
      <c r="E165" s="17">
        <f t="shared" si="16"/>
        <v>32726.208142594594</v>
      </c>
      <c r="F165" s="17">
        <f t="shared" si="17"/>
        <v>90319.691540367596</v>
      </c>
      <c r="G165" s="17">
        <f t="shared" si="23"/>
        <v>123045.89968296219</v>
      </c>
      <c r="H165" s="17">
        <f t="shared" si="18"/>
        <v>22086381.924192328</v>
      </c>
      <c r="I165" s="2">
        <f t="shared" si="19"/>
        <v>129.36066304538068</v>
      </c>
      <c r="J165" s="19"/>
    </row>
    <row r="166" spans="2:10">
      <c r="B166" s="16">
        <f t="shared" si="20"/>
        <v>157</v>
      </c>
      <c r="C166" s="19">
        <f t="shared" si="21"/>
        <v>36477.455413062125</v>
      </c>
      <c r="D166" s="17">
        <f t="shared" si="22"/>
        <v>22122859.37960539</v>
      </c>
      <c r="E166" s="17">
        <f t="shared" si="16"/>
        <v>32914.110856767846</v>
      </c>
      <c r="F166" s="17">
        <f t="shared" si="17"/>
        <v>90335.009133388681</v>
      </c>
      <c r="G166" s="17">
        <f t="shared" si="23"/>
        <v>123249.11999015653</v>
      </c>
      <c r="H166" s="17">
        <f t="shared" si="18"/>
        <v>22089945.268748622</v>
      </c>
      <c r="I166" s="2">
        <f t="shared" si="19"/>
        <v>129.57431269767042</v>
      </c>
      <c r="J166" s="19"/>
    </row>
    <row r="167" spans="2:10">
      <c r="B167" s="16">
        <f t="shared" si="20"/>
        <v>158</v>
      </c>
      <c r="C167" s="19">
        <f t="shared" si="21"/>
        <v>36483.340566307306</v>
      </c>
      <c r="D167" s="17">
        <f t="shared" si="22"/>
        <v>22126428.60931493</v>
      </c>
      <c r="E167" s="17">
        <f t="shared" si="16"/>
        <v>33103.092444174414</v>
      </c>
      <c r="F167" s="17">
        <f t="shared" si="17"/>
        <v>90349.583488035962</v>
      </c>
      <c r="G167" s="17">
        <f t="shared" si="23"/>
        <v>123452.67593221038</v>
      </c>
      <c r="H167" s="17">
        <f t="shared" si="18"/>
        <v>22093325.516870756</v>
      </c>
      <c r="I167" s="2">
        <f t="shared" si="19"/>
        <v>129.78831520973105</v>
      </c>
      <c r="J167" s="19"/>
    </row>
    <row r="168" spans="2:10">
      <c r="B168" s="16">
        <f t="shared" si="20"/>
        <v>159</v>
      </c>
      <c r="C168" s="19">
        <f t="shared" si="21"/>
        <v>36488.923320900649</v>
      </c>
      <c r="D168" s="17">
        <f t="shared" si="22"/>
        <v>22129814.440191656</v>
      </c>
      <c r="E168" s="17">
        <f t="shared" si="16"/>
        <v>33293.159099336117</v>
      </c>
      <c r="F168" s="17">
        <f t="shared" si="17"/>
        <v>90363.408964115937</v>
      </c>
      <c r="G168" s="17">
        <f t="shared" si="23"/>
        <v>123656.56806345205</v>
      </c>
      <c r="H168" s="17">
        <f t="shared" si="18"/>
        <v>22096521.28109232</v>
      </c>
      <c r="I168" s="2">
        <f t="shared" si="19"/>
        <v>130.00267116433918</v>
      </c>
      <c r="J168" s="19"/>
    </row>
    <row r="169" spans="2:10">
      <c r="B169" s="16">
        <f t="shared" si="20"/>
        <v>160</v>
      </c>
      <c r="C169" s="19">
        <f t="shared" si="21"/>
        <v>36494.201385334134</v>
      </c>
      <c r="D169" s="17">
        <f t="shared" si="22"/>
        <v>22133015.482477654</v>
      </c>
      <c r="E169" s="17">
        <f t="shared" si="16"/>
        <v>33484.317052341517</v>
      </c>
      <c r="F169" s="17">
        <f t="shared" si="17"/>
        <v>90376.479886783753</v>
      </c>
      <c r="G169" s="17">
        <f t="shared" si="23"/>
        <v>123860.79693912527</v>
      </c>
      <c r="H169" s="17">
        <f t="shared" si="18"/>
        <v>22099531.165425312</v>
      </c>
      <c r="I169" s="2">
        <f t="shared" si="19"/>
        <v>130.21738114523387</v>
      </c>
      <c r="J169" s="19"/>
    </row>
    <row r="170" spans="2:10">
      <c r="B170" s="16">
        <f t="shared" si="20"/>
        <v>161</v>
      </c>
      <c r="C170" s="19">
        <f t="shared" si="21"/>
        <v>36499.172454021871</v>
      </c>
      <c r="D170" s="17">
        <f t="shared" si="22"/>
        <v>22136030.337879334</v>
      </c>
      <c r="E170" s="17">
        <f t="shared" si="16"/>
        <v>33676.572569050259</v>
      </c>
      <c r="F170" s="17">
        <f t="shared" si="17"/>
        <v>90388.79054634062</v>
      </c>
      <c r="G170" s="17">
        <f t="shared" si="23"/>
        <v>124065.36311539088</v>
      </c>
      <c r="H170" s="17">
        <f t="shared" si="18"/>
        <v>22102353.765310284</v>
      </c>
      <c r="I170" s="2">
        <f t="shared" si="19"/>
        <v>130.43244573711837</v>
      </c>
      <c r="J170" s="19"/>
    </row>
    <row r="171" spans="2:10">
      <c r="B171" s="16">
        <f t="shared" si="20"/>
        <v>162</v>
      </c>
      <c r="C171" s="19">
        <f t="shared" si="21"/>
        <v>36503.834207214415</v>
      </c>
      <c r="D171" s="17">
        <f t="shared" si="22"/>
        <v>22138857.599517498</v>
      </c>
      <c r="E171" s="17">
        <f t="shared" si="16"/>
        <v>33869.931951298466</v>
      </c>
      <c r="F171" s="17">
        <f t="shared" si="17"/>
        <v>90400.335198029774</v>
      </c>
      <c r="G171" s="17">
        <f t="shared" si="23"/>
        <v>124270.26714932824</v>
      </c>
      <c r="H171" s="17">
        <f t="shared" si="18"/>
        <v>22104987.667566199</v>
      </c>
      <c r="I171" s="2">
        <f t="shared" si="19"/>
        <v>130.64786552566153</v>
      </c>
      <c r="J171" s="19"/>
    </row>
    <row r="172" spans="2:10">
      <c r="B172" s="16">
        <f t="shared" si="20"/>
        <v>163</v>
      </c>
      <c r="C172" s="19">
        <f t="shared" si="21"/>
        <v>36508.184310931712</v>
      </c>
      <c r="D172" s="17">
        <f t="shared" si="22"/>
        <v>22141495.851877131</v>
      </c>
      <c r="E172" s="17">
        <f t="shared" si="16"/>
        <v>34064.401537105077</v>
      </c>
      <c r="F172" s="17">
        <f t="shared" si="17"/>
        <v>90411.108061831619</v>
      </c>
      <c r="G172" s="17">
        <f t="shared" si="23"/>
        <v>124475.5095989367</v>
      </c>
      <c r="H172" s="17">
        <f t="shared" si="18"/>
        <v>22107431.450340025</v>
      </c>
      <c r="I172" s="2">
        <f t="shared" si="19"/>
        <v>130.86364109749951</v>
      </c>
      <c r="J172" s="19"/>
    </row>
    <row r="173" spans="2:10">
      <c r="B173" s="16">
        <f t="shared" si="20"/>
        <v>164</v>
      </c>
      <c r="C173" s="19">
        <f t="shared" si="21"/>
        <v>36512.220416866243</v>
      </c>
      <c r="D173" s="17">
        <f t="shared" si="22"/>
        <v>22143943.670756891</v>
      </c>
      <c r="E173" s="17">
        <f t="shared" si="16"/>
        <v>34259.987700880025</v>
      </c>
      <c r="F173" s="17">
        <f t="shared" si="17"/>
        <v>90421.103322257302</v>
      </c>
      <c r="G173" s="17">
        <f t="shared" si="23"/>
        <v>124681.09102313733</v>
      </c>
      <c r="H173" s="17">
        <f t="shared" si="18"/>
        <v>22109683.683056012</v>
      </c>
      <c r="I173" s="2">
        <f t="shared" si="19"/>
        <v>131.07977304023734</v>
      </c>
      <c r="J173" s="19"/>
    </row>
    <row r="174" spans="2:10">
      <c r="B174" s="16">
        <f t="shared" si="20"/>
        <v>165</v>
      </c>
      <c r="C174" s="19">
        <f t="shared" si="21"/>
        <v>36515.940162304789</v>
      </c>
      <c r="D174" s="17">
        <f t="shared" si="22"/>
        <v>22146199.623218317</v>
      </c>
      <c r="E174" s="17">
        <f t="shared" si="16"/>
        <v>34456.69685363266</v>
      </c>
      <c r="F174" s="17">
        <f t="shared" si="17"/>
        <v>90430.315128141476</v>
      </c>
      <c r="G174" s="17">
        <f t="shared" si="23"/>
        <v>124887.01198177414</v>
      </c>
      <c r="H174" s="17">
        <f t="shared" si="18"/>
        <v>22111742.926364683</v>
      </c>
      <c r="I174" s="2">
        <f t="shared" si="19"/>
        <v>131.29626194245054</v>
      </c>
      <c r="J174" s="19"/>
    </row>
    <row r="175" spans="2:10">
      <c r="B175" s="16">
        <f t="shared" si="20"/>
        <v>166</v>
      </c>
      <c r="C175" s="19">
        <f t="shared" si="21"/>
        <v>36519.341170050204</v>
      </c>
      <c r="D175" s="17">
        <f t="shared" si="22"/>
        <v>22148262.267534733</v>
      </c>
      <c r="E175" s="17">
        <f t="shared" si="16"/>
        <v>34654.535443182423</v>
      </c>
      <c r="F175" s="17">
        <f t="shared" si="17"/>
        <v>90438.737592433507</v>
      </c>
      <c r="G175" s="17">
        <f t="shared" si="23"/>
        <v>125093.27303561593</v>
      </c>
      <c r="H175" s="17">
        <f t="shared" si="18"/>
        <v>22113607.73209155</v>
      </c>
      <c r="I175" s="2">
        <f t="shared" si="19"/>
        <v>131.51310839368671</v>
      </c>
      <c r="J175" s="19"/>
    </row>
    <row r="176" spans="2:10">
      <c r="B176" s="16">
        <f t="shared" si="20"/>
        <v>167</v>
      </c>
      <c r="C176" s="19">
        <f t="shared" si="21"/>
        <v>36522.42104832083</v>
      </c>
      <c r="D176" s="17">
        <f t="shared" si="22"/>
        <v>22150130.153139871</v>
      </c>
      <c r="E176" s="17">
        <f t="shared" si="16"/>
        <v>34853.509954369743</v>
      </c>
      <c r="F176" s="17">
        <f t="shared" si="17"/>
        <v>90446.364791987813</v>
      </c>
      <c r="G176" s="17">
        <f t="shared" si="23"/>
        <v>125299.87474635756</v>
      </c>
      <c r="H176" s="17">
        <f t="shared" si="18"/>
        <v>22115276.6431855</v>
      </c>
      <c r="I176" s="2">
        <f t="shared" si="19"/>
        <v>131.73031298446713</v>
      </c>
      <c r="J176" s="19"/>
    </row>
    <row r="177" spans="2:10">
      <c r="B177" s="16">
        <f t="shared" si="20"/>
        <v>168</v>
      </c>
      <c r="C177" s="19">
        <f t="shared" si="21"/>
        <v>36525.177390679717</v>
      </c>
      <c r="D177" s="17">
        <f t="shared" si="22"/>
        <v>22151801.82057618</v>
      </c>
      <c r="E177" s="17">
        <f t="shared" si="16"/>
        <v>35053.626909268831</v>
      </c>
      <c r="F177" s="17">
        <f t="shared" si="17"/>
        <v>90453.190767352746</v>
      </c>
      <c r="G177" s="17">
        <f t="shared" si="23"/>
        <v>125506.81767662158</v>
      </c>
      <c r="H177" s="17">
        <f t="shared" si="18"/>
        <v>22116748.193666913</v>
      </c>
      <c r="I177" s="2">
        <f t="shared" si="19"/>
        <v>131.94787630628838</v>
      </c>
      <c r="J177" s="19"/>
    </row>
    <row r="178" spans="2:10">
      <c r="B178" s="16">
        <f t="shared" si="20"/>
        <v>169</v>
      </c>
      <c r="C178" s="19">
        <f t="shared" si="21"/>
        <v>36527.607775941491</v>
      </c>
      <c r="D178" s="17">
        <f t="shared" si="22"/>
        <v>22153275.801442854</v>
      </c>
      <c r="E178" s="17">
        <f t="shared" si="16"/>
        <v>35254.892867401519</v>
      </c>
      <c r="F178" s="17">
        <f t="shared" si="17"/>
        <v>90459.209522558318</v>
      </c>
      <c r="G178" s="17">
        <f t="shared" si="23"/>
        <v>125714.10238995984</v>
      </c>
      <c r="H178" s="17">
        <f t="shared" si="18"/>
        <v>22118020.908575453</v>
      </c>
      <c r="I178" s="2">
        <f t="shared" si="19"/>
        <v>132.16579895162394</v>
      </c>
      <c r="J178" s="19"/>
    </row>
    <row r="179" spans="2:10">
      <c r="B179" s="16">
        <f t="shared" si="20"/>
        <v>170</v>
      </c>
      <c r="C179" s="19">
        <f t="shared" si="21"/>
        <v>36529.709768086672</v>
      </c>
      <c r="D179" s="17">
        <f t="shared" si="22"/>
        <v>22154550.61834354</v>
      </c>
      <c r="E179" s="17">
        <f t="shared" si="16"/>
        <v>35457.31442595199</v>
      </c>
      <c r="F179" s="17">
        <f t="shared" si="17"/>
        <v>90464.415024902788</v>
      </c>
      <c r="G179" s="17">
        <f t="shared" si="23"/>
        <v>125921.72945085478</v>
      </c>
      <c r="H179" s="17">
        <f t="shared" si="18"/>
        <v>22119093.303917587</v>
      </c>
      <c r="I179" s="2">
        <f t="shared" si="19"/>
        <v>132.38408151392579</v>
      </c>
      <c r="J179" s="19"/>
    </row>
    <row r="180" spans="2:10">
      <c r="B180" s="16">
        <f t="shared" si="20"/>
        <v>171</v>
      </c>
      <c r="C180" s="19">
        <f t="shared" si="21"/>
        <v>36531.480916179717</v>
      </c>
      <c r="D180" s="17">
        <f t="shared" si="22"/>
        <v>22155624.784833767</v>
      </c>
      <c r="E180" s="17">
        <f t="shared" si="16"/>
        <v>35660.898219983443</v>
      </c>
      <c r="F180" s="17">
        <f t="shared" si="17"/>
        <v>90468.801204737872</v>
      </c>
      <c r="G180" s="17">
        <f t="shared" si="23"/>
        <v>126129.69942472132</v>
      </c>
      <c r="H180" s="17">
        <f t="shared" si="18"/>
        <v>22119963.886613782</v>
      </c>
      <c r="I180" s="2">
        <f t="shared" si="19"/>
        <v>132.60272458762608</v>
      </c>
      <c r="J180" s="19"/>
    </row>
    <row r="181" spans="2:10">
      <c r="B181" s="16">
        <f t="shared" si="20"/>
        <v>172</v>
      </c>
      <c r="C181" s="19">
        <f t="shared" si="21"/>
        <v>36532.918754279613</v>
      </c>
      <c r="D181" s="17">
        <f t="shared" si="22"/>
        <v>22156496.805368062</v>
      </c>
      <c r="E181" s="17">
        <f t="shared" si="16"/>
        <v>35865.650922655055</v>
      </c>
      <c r="F181" s="17">
        <f t="shared" si="17"/>
        <v>90472.361955252927</v>
      </c>
      <c r="G181" s="17">
        <f t="shared" si="23"/>
        <v>126338.01287790798</v>
      </c>
      <c r="H181" s="17">
        <f t="shared" si="18"/>
        <v>22120631.154445406</v>
      </c>
      <c r="I181" s="2">
        <f t="shared" si="19"/>
        <v>132.82172876813868</v>
      </c>
      <c r="J181" s="19"/>
    </row>
    <row r="182" spans="2:10">
      <c r="B182" s="16">
        <f t="shared" si="20"/>
        <v>173</v>
      </c>
      <c r="C182" s="19">
        <f t="shared" si="21"/>
        <v>36534.020801357925</v>
      </c>
      <c r="D182" s="17">
        <f t="shared" si="22"/>
        <v>22157165.175246764</v>
      </c>
      <c r="E182" s="17">
        <f t="shared" si="16"/>
        <v>36071.579245441273</v>
      </c>
      <c r="F182" s="17">
        <f t="shared" si="17"/>
        <v>90475.091132257614</v>
      </c>
      <c r="G182" s="17">
        <f t="shared" si="23"/>
        <v>126546.67037769889</v>
      </c>
      <c r="H182" s="17">
        <f t="shared" si="18"/>
        <v>22121093.596001323</v>
      </c>
      <c r="I182" s="2">
        <f t="shared" si="19"/>
        <v>133.04109465186087</v>
      </c>
      <c r="J182" s="19"/>
    </row>
    <row r="183" spans="2:10">
      <c r="B183" s="16">
        <f t="shared" si="20"/>
        <v>174</v>
      </c>
      <c r="C183" s="19">
        <f t="shared" si="21"/>
        <v>36534.784561183304</v>
      </c>
      <c r="D183" s="17">
        <f t="shared" si="22"/>
        <v>22157628.380562507</v>
      </c>
      <c r="E183" s="17">
        <f t="shared" si="16"/>
        <v>36278.689938351439</v>
      </c>
      <c r="F183" s="17">
        <f t="shared" si="17"/>
        <v>90476.982553963564</v>
      </c>
      <c r="G183" s="17">
        <f t="shared" si="23"/>
        <v>126755.672492315</v>
      </c>
      <c r="H183" s="17">
        <f t="shared" si="18"/>
        <v>22121349.690624155</v>
      </c>
      <c r="I183" s="2">
        <f t="shared" si="19"/>
        <v>133.2608228361749</v>
      </c>
      <c r="J183" s="19"/>
    </row>
    <row r="184" spans="2:10">
      <c r="B184" s="16">
        <f t="shared" si="20"/>
        <v>175</v>
      </c>
      <c r="C184" s="19">
        <f t="shared" si="21"/>
        <v>36535.207522273064</v>
      </c>
      <c r="D184" s="17">
        <f t="shared" si="22"/>
        <v>22157884.898146428</v>
      </c>
      <c r="E184" s="17">
        <f t="shared" si="16"/>
        <v>36486.989790151041</v>
      </c>
      <c r="F184" s="17">
        <f t="shared" si="17"/>
        <v>90478.030000764586</v>
      </c>
      <c r="G184" s="17">
        <f t="shared" si="23"/>
        <v>126965.01979091563</v>
      </c>
      <c r="H184" s="17">
        <f t="shared" si="18"/>
        <v>22121397.908356275</v>
      </c>
      <c r="I184" s="2">
        <f t="shared" si="19"/>
        <v>133.48091391944962</v>
      </c>
      <c r="J184" s="19"/>
    </row>
    <row r="185" spans="2:10">
      <c r="B185" s="16">
        <f t="shared" si="20"/>
        <v>176</v>
      </c>
      <c r="C185" s="19">
        <f t="shared" si="21"/>
        <v>36535.287157777697</v>
      </c>
      <c r="D185" s="17">
        <f t="shared" si="22"/>
        <v>22157933.195514053</v>
      </c>
      <c r="E185" s="17">
        <f t="shared" si="16"/>
        <v>36696.485628584487</v>
      </c>
      <c r="F185" s="17">
        <f t="shared" si="17"/>
        <v>90478.227215015722</v>
      </c>
      <c r="G185" s="17">
        <f t="shared" si="23"/>
        <v>127174.71284360021</v>
      </c>
      <c r="H185" s="17">
        <f t="shared" si="18"/>
        <v>22121236.709885467</v>
      </c>
      <c r="I185" s="2">
        <f t="shared" si="19"/>
        <v>133.7013685010422</v>
      </c>
      <c r="J185" s="19"/>
    </row>
    <row r="186" spans="2:10">
      <c r="B186" s="16">
        <f t="shared" si="20"/>
        <v>177</v>
      </c>
      <c r="C186" s="19">
        <f t="shared" si="21"/>
        <v>36535.020925398916</v>
      </c>
      <c r="D186" s="17">
        <f t="shared" si="22"/>
        <v>22157771.730810866</v>
      </c>
      <c r="E186" s="17">
        <f t="shared" si="16"/>
        <v>36907.184320598739</v>
      </c>
      <c r="F186" s="17">
        <f t="shared" si="17"/>
        <v>90477.567900811031</v>
      </c>
      <c r="G186" s="17">
        <f t="shared" si="23"/>
        <v>127384.75222140977</v>
      </c>
      <c r="H186" s="17">
        <f t="shared" si="18"/>
        <v>22120864.546490267</v>
      </c>
      <c r="I186" s="2">
        <f t="shared" si="19"/>
        <v>133.92218718129968</v>
      </c>
      <c r="J186" s="19"/>
    </row>
    <row r="187" spans="2:10">
      <c r="B187" s="16">
        <f t="shared" si="20"/>
        <v>178</v>
      </c>
      <c r="C187" s="19">
        <f t="shared" si="21"/>
        <v>36534.406267296523</v>
      </c>
      <c r="D187" s="17">
        <f t="shared" si="22"/>
        <v>22157398.952757563</v>
      </c>
      <c r="E187" s="17">
        <f t="shared" si="16"/>
        <v>37119.092772568372</v>
      </c>
      <c r="F187" s="17">
        <f t="shared" si="17"/>
        <v>90476.045723760049</v>
      </c>
      <c r="G187" s="17">
        <f t="shared" si="23"/>
        <v>127595.13849632842</v>
      </c>
      <c r="H187" s="17">
        <f t="shared" si="18"/>
        <v>22120279.859984994</v>
      </c>
      <c r="I187" s="2">
        <f t="shared" si="19"/>
        <v>134.14337056156057</v>
      </c>
      <c r="J187" s="19"/>
    </row>
    <row r="188" spans="2:10">
      <c r="B188" s="16">
        <f t="shared" si="20"/>
        <v>179</v>
      </c>
      <c r="C188" s="19">
        <f t="shared" si="21"/>
        <v>36533.44060999155</v>
      </c>
      <c r="D188" s="17">
        <f t="shared" si="22"/>
        <v>22156813.300594985</v>
      </c>
      <c r="E188" s="17">
        <f t="shared" si="16"/>
        <v>37332.217930522005</v>
      </c>
      <c r="F188" s="17">
        <f t="shared" si="17"/>
        <v>90473.654310762868</v>
      </c>
      <c r="G188" s="17">
        <f t="shared" si="23"/>
        <v>127805.87224128487</v>
      </c>
      <c r="H188" s="17">
        <f t="shared" si="18"/>
        <v>22119481.082664464</v>
      </c>
      <c r="I188" s="2">
        <f t="shared" si="19"/>
        <v>134.3649192441566</v>
      </c>
      <c r="J188" s="19"/>
    </row>
    <row r="189" spans="2:10">
      <c r="B189" s="16">
        <f t="shared" si="20"/>
        <v>180</v>
      </c>
      <c r="C189" s="19">
        <f t="shared" si="21"/>
        <v>36532.121364310384</v>
      </c>
      <c r="D189" s="17">
        <f t="shared" si="22"/>
        <v>22156013.204028774</v>
      </c>
      <c r="E189" s="17">
        <f t="shared" si="16"/>
        <v>37546.566780370063</v>
      </c>
      <c r="F189" s="17">
        <f t="shared" si="17"/>
        <v>90470.387249784151</v>
      </c>
      <c r="G189" s="17">
        <f t="shared" si="23"/>
        <v>128016.95403015421</v>
      </c>
      <c r="H189" s="17">
        <f t="shared" si="18"/>
        <v>22118466.637248404</v>
      </c>
      <c r="I189" s="2">
        <f t="shared" si="19"/>
        <v>134.58683383241427</v>
      </c>
      <c r="J189" s="19"/>
    </row>
    <row r="190" spans="2:10">
      <c r="B190" s="16">
        <f t="shared" si="20"/>
        <v>181</v>
      </c>
      <c r="C190" s="19">
        <f t="shared" si="21"/>
        <v>36530.445925224572</v>
      </c>
      <c r="D190" s="17">
        <f t="shared" si="22"/>
        <v>22154997.083173629</v>
      </c>
      <c r="E190" s="17">
        <f t="shared" si="16"/>
        <v>37762.146348133538</v>
      </c>
      <c r="F190" s="17">
        <f t="shared" si="17"/>
        <v>90466.238089625651</v>
      </c>
      <c r="G190" s="17">
        <f t="shared" si="23"/>
        <v>128228.38443775919</v>
      </c>
      <c r="H190" s="17">
        <f t="shared" si="18"/>
        <v>22117234.936825495</v>
      </c>
      <c r="I190" s="2">
        <f t="shared" si="19"/>
        <v>134.80911493065653</v>
      </c>
      <c r="J190" s="19"/>
    </row>
    <row r="191" spans="2:10">
      <c r="B191" s="16">
        <f t="shared" si="20"/>
        <v>182</v>
      </c>
      <c r="C191" s="19">
        <f t="shared" si="21"/>
        <v>36528.411671839654</v>
      </c>
      <c r="D191" s="17">
        <f t="shared" si="22"/>
        <v>22153763.348497335</v>
      </c>
      <c r="E191" s="17">
        <f t="shared" si="16"/>
        <v>37978.963700174587</v>
      </c>
      <c r="F191" s="17">
        <f t="shared" si="17"/>
        <v>90461.200339697461</v>
      </c>
      <c r="G191" s="17">
        <f t="shared" si="23"/>
        <v>128440.16403987205</v>
      </c>
      <c r="H191" s="17">
        <f t="shared" si="18"/>
        <v>22115784.38479716</v>
      </c>
      <c r="I191" s="2">
        <f t="shared" si="19"/>
        <v>135.03176314420443</v>
      </c>
      <c r="J191" s="19"/>
    </row>
    <row r="192" spans="2:10">
      <c r="B192" s="16">
        <f t="shared" si="20"/>
        <v>183</v>
      </c>
      <c r="C192" s="19">
        <f t="shared" si="21"/>
        <v>36526.015967231244</v>
      </c>
      <c r="D192" s="17">
        <f t="shared" si="22"/>
        <v>22152310.400764391</v>
      </c>
      <c r="E192" s="17">
        <f t="shared" si="16"/>
        <v>38197.025943427958</v>
      </c>
      <c r="F192" s="17">
        <f t="shared" si="17"/>
        <v>90455.267469787927</v>
      </c>
      <c r="G192" s="17">
        <f t="shared" si="23"/>
        <v>128652.29341321588</v>
      </c>
      <c r="H192" s="17">
        <f t="shared" si="18"/>
        <v>22114113.374820963</v>
      </c>
      <c r="I192" s="2">
        <f t="shared" si="19"/>
        <v>135.25477907937872</v>
      </c>
      <c r="J192" s="19"/>
    </row>
    <row r="193" spans="2:10">
      <c r="B193" s="16">
        <f t="shared" si="20"/>
        <v>184</v>
      </c>
      <c r="C193" s="19">
        <f t="shared" si="21"/>
        <v>36523.256158396602</v>
      </c>
      <c r="D193" s="17">
        <f t="shared" si="22"/>
        <v>22150636.630979359</v>
      </c>
      <c r="E193" s="17">
        <f t="shared" si="16"/>
        <v>38416.340225633918</v>
      </c>
      <c r="F193" s="17">
        <f t="shared" si="17"/>
        <v>90448.432909832394</v>
      </c>
      <c r="G193" s="17">
        <f t="shared" si="23"/>
        <v>128864.77313546631</v>
      </c>
      <c r="H193" s="17">
        <f t="shared" si="18"/>
        <v>22112220.290753726</v>
      </c>
      <c r="I193" s="2">
        <f t="shared" si="19"/>
        <v>135.47816334350156</v>
      </c>
      <c r="J193" s="19"/>
    </row>
    <row r="194" spans="2:10">
      <c r="B194" s="16">
        <f t="shared" si="20"/>
        <v>185</v>
      </c>
      <c r="C194" s="19">
        <f t="shared" si="21"/>
        <v>36520.129576150328</v>
      </c>
      <c r="D194" s="17">
        <f t="shared" si="22"/>
        <v>22148740.420329876</v>
      </c>
      <c r="E194" s="17">
        <f t="shared" si="16"/>
        <v>38636.913735572685</v>
      </c>
      <c r="F194" s="17">
        <f t="shared" si="17"/>
        <v>90440.690049680343</v>
      </c>
      <c r="G194" s="17">
        <f t="shared" si="23"/>
        <v>129077.60378525303</v>
      </c>
      <c r="H194" s="17">
        <f t="shared" si="18"/>
        <v>22110103.506594304</v>
      </c>
      <c r="I194" s="2">
        <f t="shared" si="19"/>
        <v>135.70191654489818</v>
      </c>
      <c r="J194" s="19"/>
    </row>
    <row r="195" spans="2:10">
      <c r="B195" s="16">
        <f t="shared" si="20"/>
        <v>186</v>
      </c>
      <c r="C195" s="19">
        <f t="shared" si="21"/>
        <v>36516.633535012603</v>
      </c>
      <c r="D195" s="17">
        <f t="shared" si="22"/>
        <v>22146620.140129317</v>
      </c>
      <c r="E195" s="17">
        <f t="shared" si="16"/>
        <v>38858.753703300055</v>
      </c>
      <c r="F195" s="17">
        <f t="shared" si="17"/>
        <v>90432.032238861371</v>
      </c>
      <c r="G195" s="17">
        <f t="shared" si="23"/>
        <v>129290.78594216143</v>
      </c>
      <c r="H195" s="17">
        <f t="shared" si="18"/>
        <v>22107761.386426017</v>
      </c>
      <c r="I195" s="2">
        <f t="shared" si="19"/>
        <v>135.92603929289848</v>
      </c>
      <c r="J195" s="19"/>
    </row>
    <row r="196" spans="2:10">
      <c r="B196" s="16">
        <f t="shared" si="20"/>
        <v>187</v>
      </c>
      <c r="C196" s="19">
        <f t="shared" si="21"/>
        <v>36512.765333134681</v>
      </c>
      <c r="D196" s="17">
        <f t="shared" si="22"/>
        <v>22144274.151759151</v>
      </c>
      <c r="E196" s="17">
        <f t="shared" si="16"/>
        <v>39081.867400384217</v>
      </c>
      <c r="F196" s="17">
        <f t="shared" si="17"/>
        <v>90422.452786349866</v>
      </c>
      <c r="G196" s="17">
        <f t="shared" si="23"/>
        <v>129504.32018673408</v>
      </c>
      <c r="H196" s="17">
        <f t="shared" si="18"/>
        <v>22105192.284358766</v>
      </c>
      <c r="I196" s="2">
        <f t="shared" si="19"/>
        <v>136.15053219783871</v>
      </c>
      <c r="J196" s="19"/>
    </row>
    <row r="197" spans="2:10">
      <c r="B197" s="16">
        <f t="shared" si="20"/>
        <v>188</v>
      </c>
      <c r="C197" s="19">
        <f t="shared" si="21"/>
        <v>36508.522252194583</v>
      </c>
      <c r="D197" s="17">
        <f t="shared" si="22"/>
        <v>22141700.806610961</v>
      </c>
      <c r="E197" s="17">
        <f t="shared" si="16"/>
        <v>39306.262140144259</v>
      </c>
      <c r="F197" s="17">
        <f t="shared" si="17"/>
        <v>90411.944960328095</v>
      </c>
      <c r="G197" s="17">
        <f t="shared" si="23"/>
        <v>129718.20710047235</v>
      </c>
      <c r="H197" s="17">
        <f t="shared" si="18"/>
        <v>22102394.544470817</v>
      </c>
      <c r="I197" s="2">
        <f t="shared" si="19"/>
        <v>136.37539587106315</v>
      </c>
      <c r="J197" s="19"/>
    </row>
    <row r="198" spans="2:10">
      <c r="B198" s="16">
        <f t="shared" si="20"/>
        <v>189</v>
      </c>
      <c r="C198" s="19">
        <f t="shared" si="21"/>
        <v>36503.90155730769</v>
      </c>
      <c r="D198" s="17">
        <f t="shared" si="22"/>
        <v>22138898.446028125</v>
      </c>
      <c r="E198" s="17">
        <f t="shared" si="16"/>
        <v>39531.945277889914</v>
      </c>
      <c r="F198" s="17">
        <f t="shared" si="17"/>
        <v>90400.501987948184</v>
      </c>
      <c r="G198" s="17">
        <f t="shared" si="23"/>
        <v>129932.4472658381</v>
      </c>
      <c r="H198" s="17">
        <f t="shared" si="18"/>
        <v>22099366.500750236</v>
      </c>
      <c r="I198" s="2">
        <f t="shared" si="19"/>
        <v>136.60063092492575</v>
      </c>
      <c r="J198" s="19"/>
    </row>
    <row r="199" spans="2:10">
      <c r="B199" s="16">
        <f t="shared" si="20"/>
        <v>190</v>
      </c>
      <c r="C199" s="19">
        <f t="shared" si="21"/>
        <v>36498.900496918708</v>
      </c>
      <c r="D199" s="17">
        <f t="shared" si="22"/>
        <v>22135865.401247155</v>
      </c>
      <c r="E199" s="17">
        <f t="shared" si="16"/>
        <v>39758.92421116255</v>
      </c>
      <c r="F199" s="17">
        <f t="shared" si="17"/>
        <v>90388.117055092545</v>
      </c>
      <c r="G199" s="17">
        <f t="shared" si="23"/>
        <v>130147.0412662551</v>
      </c>
      <c r="H199" s="17">
        <f t="shared" si="18"/>
        <v>22096106.477035992</v>
      </c>
      <c r="I199" s="2">
        <f t="shared" si="19"/>
        <v>136.82623797279186</v>
      </c>
      <c r="J199" s="19"/>
    </row>
    <row r="200" spans="2:10">
      <c r="B200" s="16">
        <f t="shared" si="20"/>
        <v>191</v>
      </c>
      <c r="C200" s="19">
        <f t="shared" si="21"/>
        <v>36493.516302708536</v>
      </c>
      <c r="D200" s="17">
        <f t="shared" si="22"/>
        <v>22132599.9933387</v>
      </c>
      <c r="E200" s="17">
        <f t="shared" si="16"/>
        <v>39987.206379977652</v>
      </c>
      <c r="F200" s="17">
        <f t="shared" si="17"/>
        <v>90374.783306133017</v>
      </c>
      <c r="G200" s="17">
        <f t="shared" si="23"/>
        <v>130361.98968611067</v>
      </c>
      <c r="H200" s="17">
        <f t="shared" si="18"/>
        <v>22092612.786958724</v>
      </c>
      <c r="I200" s="2">
        <f t="shared" si="19"/>
        <v>137.0522176290398</v>
      </c>
      <c r="J200" s="19"/>
    </row>
    <row r="201" spans="2:10">
      <c r="B201" s="16">
        <f t="shared" si="20"/>
        <v>192</v>
      </c>
      <c r="C201" s="19">
        <f t="shared" si="21"/>
        <v>36487.746189504862</v>
      </c>
      <c r="D201" s="17">
        <f t="shared" si="22"/>
        <v>22129100.533148229</v>
      </c>
      <c r="E201" s="17">
        <f t="shared" si="16"/>
        <v>40216.799267068782</v>
      </c>
      <c r="F201" s="17">
        <f t="shared" si="17"/>
        <v>90360.493843688615</v>
      </c>
      <c r="G201" s="17">
        <f t="shared" si="23"/>
        <v>130577.2931107574</v>
      </c>
      <c r="H201" s="17">
        <f t="shared" si="18"/>
        <v>22088883.733881161</v>
      </c>
      <c r="I201" s="2">
        <f t="shared" si="19"/>
        <v>137.27857050906263</v>
      </c>
      <c r="J201" s="19"/>
    </row>
    <row r="202" spans="2:10">
      <c r="B202" s="16">
        <f t="shared" si="20"/>
        <v>193</v>
      </c>
      <c r="C202" s="19">
        <f t="shared" si="21"/>
        <v>36481.587355166674</v>
      </c>
      <c r="D202" s="17">
        <f t="shared" si="22"/>
        <v>22125365.321236327</v>
      </c>
      <c r="E202" s="17">
        <f t="shared" ref="E202:E265" si="24">IF(B202="","",G202-F202)</f>
        <v>40447.710398132796</v>
      </c>
      <c r="F202" s="17">
        <f t="shared" ref="F202:F265" si="25">IF(B202="","",D202*Vextir/12)</f>
        <v>90345.241728381676</v>
      </c>
      <c r="G202" s="17">
        <f t="shared" si="23"/>
        <v>130792.95212651447</v>
      </c>
      <c r="H202" s="17">
        <f t="shared" ref="H202:H265" si="26">IF(B202="","",D202-E202)</f>
        <v>22084917.610838193</v>
      </c>
      <c r="I202" s="2">
        <f t="shared" ref="I202:I265" si="27">IF((OR(B202="",I201="")),"",I201*(1+Mán.verðbólga))</f>
        <v>137.50529722926973</v>
      </c>
      <c r="J202" s="19"/>
    </row>
    <row r="203" spans="2:10">
      <c r="B203" s="16">
        <f t="shared" ref="B203:B266" si="28">IF(OR(B202="",B202=Fj.afborgana),"",B202+1)</f>
        <v>194</v>
      </c>
      <c r="C203" s="19">
        <f t="shared" ref="C203:C266" si="29">IF(B203="","",IF(Verðbólga=0,0,+H202*I203/I202-H202))</f>
        <v>36475.036980506033</v>
      </c>
      <c r="D203" s="17">
        <f t="shared" ref="D203:D266" si="30">IF(B203="","",IF(OR(Verðbólga="",Verðbólga=0),H202,H202*I203/I202))</f>
        <v>22121392.647818699</v>
      </c>
      <c r="E203" s="17">
        <f t="shared" si="24"/>
        <v>40679.947342076499</v>
      </c>
      <c r="F203" s="17">
        <f t="shared" si="25"/>
        <v>90329.019978593031</v>
      </c>
      <c r="G203" s="17">
        <f t="shared" ref="G203:G266" si="31">IF(B203="","",PMT(Vextir/12,Fj.afborgana-B202,-D203))</f>
        <v>131008.96732066953</v>
      </c>
      <c r="H203" s="17">
        <f t="shared" si="26"/>
        <v>22080712.700476624</v>
      </c>
      <c r="I203" s="2">
        <f t="shared" si="27"/>
        <v>137.73239840708857</v>
      </c>
      <c r="J203" s="19"/>
    </row>
    <row r="204" spans="2:10">
      <c r="B204" s="16">
        <f t="shared" si="28"/>
        <v>195</v>
      </c>
      <c r="C204" s="19">
        <f t="shared" si="29"/>
        <v>36468.092229176313</v>
      </c>
      <c r="D204" s="17">
        <f t="shared" si="30"/>
        <v>22117180.7927058</v>
      </c>
      <c r="E204" s="17">
        <f t="shared" si="24"/>
        <v>40913.517711264911</v>
      </c>
      <c r="F204" s="17">
        <f t="shared" si="25"/>
        <v>90311.821570215354</v>
      </c>
      <c r="G204" s="17">
        <f t="shared" si="31"/>
        <v>131225.33928148026</v>
      </c>
      <c r="H204" s="17">
        <f t="shared" si="26"/>
        <v>22076267.274994537</v>
      </c>
      <c r="I204" s="2">
        <f t="shared" si="27"/>
        <v>137.95987466096634</v>
      </c>
      <c r="J204" s="19"/>
    </row>
    <row r="205" spans="2:10">
      <c r="B205" s="16">
        <f t="shared" si="28"/>
        <v>196</v>
      </c>
      <c r="C205" s="19">
        <f t="shared" si="29"/>
        <v>36460.750247575343</v>
      </c>
      <c r="D205" s="17">
        <f t="shared" si="30"/>
        <v>22112728.025242113</v>
      </c>
      <c r="E205" s="17">
        <f t="shared" si="24"/>
        <v>41148.4291617704</v>
      </c>
      <c r="F205" s="17">
        <f t="shared" si="25"/>
        <v>90293.639436405283</v>
      </c>
      <c r="G205" s="17">
        <f t="shared" si="31"/>
        <v>131442.06859817568</v>
      </c>
      <c r="H205" s="17">
        <f t="shared" si="26"/>
        <v>22071579.59608034</v>
      </c>
      <c r="I205" s="2">
        <f t="shared" si="27"/>
        <v>138.18772661037164</v>
      </c>
      <c r="J205" s="19"/>
    </row>
    <row r="206" spans="2:10">
      <c r="B206" s="16">
        <f t="shared" si="28"/>
        <v>197</v>
      </c>
      <c r="C206" s="19">
        <f t="shared" si="29"/>
        <v>36453.008164729923</v>
      </c>
      <c r="D206" s="17">
        <f t="shared" si="30"/>
        <v>22108032.60424507</v>
      </c>
      <c r="E206" s="17">
        <f t="shared" si="24"/>
        <v>41384.689393624096</v>
      </c>
      <c r="F206" s="17">
        <f t="shared" si="25"/>
        <v>90274.46646733403</v>
      </c>
      <c r="G206" s="17">
        <f t="shared" si="31"/>
        <v>131659.15586095813</v>
      </c>
      <c r="H206" s="17">
        <f t="shared" si="26"/>
        <v>22066647.914851446</v>
      </c>
      <c r="I206" s="2">
        <f t="shared" si="27"/>
        <v>138.41595487579619</v>
      </c>
      <c r="J206" s="19"/>
    </row>
    <row r="207" spans="2:10">
      <c r="B207" s="16">
        <f t="shared" si="28"/>
        <v>198</v>
      </c>
      <c r="C207" s="19">
        <f t="shared" si="29"/>
        <v>36444.863092225045</v>
      </c>
      <c r="D207" s="17">
        <f t="shared" si="30"/>
        <v>22103092.777943671</v>
      </c>
      <c r="E207" s="17">
        <f t="shared" si="24"/>
        <v>41622.306151068056</v>
      </c>
      <c r="F207" s="17">
        <f t="shared" si="25"/>
        <v>90254.295509936652</v>
      </c>
      <c r="G207" s="17">
        <f t="shared" si="31"/>
        <v>131876.60166100471</v>
      </c>
      <c r="H207" s="17">
        <f t="shared" si="26"/>
        <v>22061470.471792601</v>
      </c>
      <c r="I207" s="2">
        <f t="shared" si="27"/>
        <v>138.64456007875648</v>
      </c>
      <c r="J207" s="19"/>
    </row>
    <row r="208" spans="2:10">
      <c r="B208" s="16">
        <f t="shared" si="28"/>
        <v>199</v>
      </c>
      <c r="C208" s="19">
        <f t="shared" si="29"/>
        <v>36436.312124077231</v>
      </c>
      <c r="D208" s="17">
        <f t="shared" si="30"/>
        <v>22097906.783916678</v>
      </c>
      <c r="E208" s="17">
        <f t="shared" si="24"/>
        <v>41861.287222809027</v>
      </c>
      <c r="F208" s="17">
        <f t="shared" si="25"/>
        <v>90233.119367659776</v>
      </c>
      <c r="G208" s="17">
        <f t="shared" si="31"/>
        <v>132094.4065904688</v>
      </c>
      <c r="H208" s="17">
        <f t="shared" si="26"/>
        <v>22056045.496693868</v>
      </c>
      <c r="I208" s="2">
        <f t="shared" si="27"/>
        <v>138.87354284179551</v>
      </c>
      <c r="J208" s="19"/>
    </row>
    <row r="209" spans="2:10">
      <c r="B209" s="16">
        <f t="shared" si="28"/>
        <v>200</v>
      </c>
      <c r="C209" s="19">
        <f t="shared" si="29"/>
        <v>36427.352336641401</v>
      </c>
      <c r="D209" s="17">
        <f t="shared" si="30"/>
        <v>22092472.84903051</v>
      </c>
      <c r="E209" s="17">
        <f t="shared" si="24"/>
        <v>42101.640442273943</v>
      </c>
      <c r="F209" s="17">
        <f t="shared" si="25"/>
        <v>90210.930800207905</v>
      </c>
      <c r="G209" s="17">
        <f t="shared" si="31"/>
        <v>132312.57124248185</v>
      </c>
      <c r="H209" s="17">
        <f t="shared" si="26"/>
        <v>22050371.208588235</v>
      </c>
      <c r="I209" s="2">
        <f t="shared" si="27"/>
        <v>139.10290378848444</v>
      </c>
      <c r="J209" s="19"/>
    </row>
    <row r="210" spans="2:10">
      <c r="B210" s="16">
        <f t="shared" si="28"/>
        <v>201</v>
      </c>
      <c r="C210" s="19">
        <f t="shared" si="29"/>
        <v>36417.980788502842</v>
      </c>
      <c r="D210" s="17">
        <f t="shared" si="30"/>
        <v>22086789.189376738</v>
      </c>
      <c r="E210" s="17">
        <f t="shared" si="24"/>
        <v>42343.373687866566</v>
      </c>
      <c r="F210" s="17">
        <f t="shared" si="25"/>
        <v>90187.72252328835</v>
      </c>
      <c r="G210" s="17">
        <f t="shared" si="31"/>
        <v>132531.09621115492</v>
      </c>
      <c r="H210" s="17">
        <f t="shared" si="26"/>
        <v>22044445.815688871</v>
      </c>
      <c r="I210" s="2">
        <f t="shared" si="27"/>
        <v>139.3326435434243</v>
      </c>
      <c r="J210" s="19"/>
    </row>
    <row r="211" spans="2:10">
      <c r="B211" s="16">
        <f t="shared" si="28"/>
        <v>202</v>
      </c>
      <c r="C211" s="19">
        <f t="shared" si="29"/>
        <v>36408.194520384073</v>
      </c>
      <c r="D211" s="17">
        <f t="shared" si="30"/>
        <v>22080854.010209255</v>
      </c>
      <c r="E211" s="17">
        <f t="shared" si="24"/>
        <v>42586.494883225823</v>
      </c>
      <c r="F211" s="17">
        <f t="shared" si="25"/>
        <v>90163.487208354461</v>
      </c>
      <c r="G211" s="17">
        <f t="shared" si="31"/>
        <v>132749.98209158028</v>
      </c>
      <c r="H211" s="17">
        <f t="shared" si="26"/>
        <v>22038267.515326031</v>
      </c>
      <c r="I211" s="2">
        <f t="shared" si="27"/>
        <v>139.56276273224773</v>
      </c>
      <c r="J211" s="19"/>
    </row>
    <row r="212" spans="2:10">
      <c r="B212" s="16">
        <f t="shared" si="28"/>
        <v>203</v>
      </c>
      <c r="C212" s="19">
        <f t="shared" si="29"/>
        <v>36397.990555029362</v>
      </c>
      <c r="D212" s="17">
        <f t="shared" si="30"/>
        <v>22074665.50588106</v>
      </c>
      <c r="E212" s="17">
        <f t="shared" si="24"/>
        <v>42831.011997485315</v>
      </c>
      <c r="F212" s="17">
        <f t="shared" si="25"/>
        <v>90138.217482347667</v>
      </c>
      <c r="G212" s="17">
        <f t="shared" si="31"/>
        <v>132969.22947983298</v>
      </c>
      <c r="H212" s="17">
        <f t="shared" si="26"/>
        <v>22031834.493883576</v>
      </c>
      <c r="I212" s="2">
        <f t="shared" si="27"/>
        <v>139.79326198162065</v>
      </c>
      <c r="J212" s="19"/>
    </row>
    <row r="213" spans="2:10">
      <c r="B213" s="16">
        <f t="shared" si="28"/>
        <v>204</v>
      </c>
      <c r="C213" s="19">
        <f t="shared" si="29"/>
        <v>36387.365897100419</v>
      </c>
      <c r="D213" s="17">
        <f t="shared" si="30"/>
        <v>22068221.859780677</v>
      </c>
      <c r="E213" s="17">
        <f t="shared" si="24"/>
        <v>43076.933045534854</v>
      </c>
      <c r="F213" s="17">
        <f t="shared" si="25"/>
        <v>90111.905927437765</v>
      </c>
      <c r="G213" s="17">
        <f t="shared" si="31"/>
        <v>133188.83897297262</v>
      </c>
      <c r="H213" s="17">
        <f t="shared" si="26"/>
        <v>22025144.92673514</v>
      </c>
      <c r="I213" s="2">
        <f t="shared" si="27"/>
        <v>140.02414191924393</v>
      </c>
      <c r="J213" s="19"/>
    </row>
    <row r="214" spans="2:10">
      <c r="B214" s="16">
        <f t="shared" si="28"/>
        <v>205</v>
      </c>
      <c r="C214" s="19">
        <f t="shared" si="29"/>
        <v>36376.317533079535</v>
      </c>
      <c r="D214" s="17">
        <f t="shared" si="30"/>
        <v>22061521.24426822</v>
      </c>
      <c r="E214" s="17">
        <f t="shared" si="24"/>
        <v>43324.266088282966</v>
      </c>
      <c r="F214" s="17">
        <f t="shared" si="25"/>
        <v>90084.545080761905</v>
      </c>
      <c r="G214" s="17">
        <f t="shared" si="31"/>
        <v>133408.81116904487</v>
      </c>
      <c r="H214" s="17">
        <f t="shared" si="26"/>
        <v>22018196.978179935</v>
      </c>
      <c r="I214" s="2">
        <f t="shared" si="27"/>
        <v>140.25540317385517</v>
      </c>
      <c r="J214" s="19"/>
    </row>
    <row r="215" spans="2:10">
      <c r="B215" s="16">
        <f t="shared" si="28"/>
        <v>206</v>
      </c>
      <c r="C215" s="19">
        <f t="shared" si="29"/>
        <v>36364.842431157827</v>
      </c>
      <c r="D215" s="17">
        <f t="shared" si="30"/>
        <v>22054561.820611093</v>
      </c>
      <c r="E215" s="17">
        <f t="shared" si="24"/>
        <v>43573.019232921113</v>
      </c>
      <c r="F215" s="17">
        <f t="shared" si="25"/>
        <v>90056.127434161972</v>
      </c>
      <c r="G215" s="17">
        <f t="shared" si="31"/>
        <v>133629.14666708309</v>
      </c>
      <c r="H215" s="17">
        <f t="shared" si="26"/>
        <v>22010988.801378172</v>
      </c>
      <c r="I215" s="2">
        <f t="shared" si="27"/>
        <v>140.48704637523039</v>
      </c>
      <c r="J215" s="19"/>
    </row>
    <row r="216" spans="2:10">
      <c r="B216" s="16">
        <f t="shared" si="28"/>
        <v>207</v>
      </c>
      <c r="C216" s="19">
        <f t="shared" si="29"/>
        <v>36352.937541127205</v>
      </c>
      <c r="D216" s="17">
        <f t="shared" si="30"/>
        <v>22047341.738919299</v>
      </c>
      <c r="E216" s="17">
        <f t="shared" si="24"/>
        <v>43823.200633189452</v>
      </c>
      <c r="F216" s="17">
        <f t="shared" si="25"/>
        <v>90026.645433920479</v>
      </c>
      <c r="G216" s="17">
        <f t="shared" si="31"/>
        <v>133849.84606710993</v>
      </c>
      <c r="H216" s="17">
        <f t="shared" si="26"/>
        <v>22003518.538286109</v>
      </c>
      <c r="I216" s="2">
        <f t="shared" si="27"/>
        <v>140.71907215418571</v>
      </c>
      <c r="J216" s="19"/>
    </row>
    <row r="217" spans="2:10">
      <c r="B217" s="16">
        <f t="shared" si="28"/>
        <v>208</v>
      </c>
      <c r="C217" s="19">
        <f t="shared" si="29"/>
        <v>36340.599794287235</v>
      </c>
      <c r="D217" s="17">
        <f t="shared" si="30"/>
        <v>22039859.138080396</v>
      </c>
      <c r="E217" s="17">
        <f t="shared" si="24"/>
        <v>44074.818489644313</v>
      </c>
      <c r="F217" s="17">
        <f t="shared" si="25"/>
        <v>89996.091480494957</v>
      </c>
      <c r="G217" s="17">
        <f t="shared" si="31"/>
        <v>134070.90997013927</v>
      </c>
      <c r="H217" s="17">
        <f t="shared" si="26"/>
        <v>21995784.319590751</v>
      </c>
      <c r="I217" s="2">
        <f t="shared" si="27"/>
        <v>140.95148114257913</v>
      </c>
      <c r="J217" s="19"/>
    </row>
    <row r="218" spans="2:10">
      <c r="B218" s="16">
        <f t="shared" si="28"/>
        <v>209</v>
      </c>
      <c r="C218" s="19">
        <f t="shared" si="29"/>
        <v>36327.826103307307</v>
      </c>
      <c r="D218" s="17">
        <f t="shared" si="30"/>
        <v>22032112.145694058</v>
      </c>
      <c r="E218" s="17">
        <f t="shared" si="24"/>
        <v>44327.881049926669</v>
      </c>
      <c r="F218" s="17">
        <f t="shared" si="25"/>
        <v>89964.457928250733</v>
      </c>
      <c r="G218" s="17">
        <f t="shared" si="31"/>
        <v>134292.3389781774</v>
      </c>
      <c r="H218" s="17">
        <f t="shared" si="26"/>
        <v>21987784.264644131</v>
      </c>
      <c r="I218" s="2">
        <f t="shared" si="27"/>
        <v>141.18427397331217</v>
      </c>
      <c r="J218" s="19"/>
    </row>
    <row r="219" spans="2:10">
      <c r="B219" s="16">
        <f t="shared" si="28"/>
        <v>210</v>
      </c>
      <c r="C219" s="19">
        <f t="shared" si="29"/>
        <v>36314.613362140954</v>
      </c>
      <c r="D219" s="17">
        <f t="shared" si="30"/>
        <v>22024098.878006272</v>
      </c>
      <c r="E219" s="17">
        <f t="shared" si="24"/>
        <v>44582.396609032585</v>
      </c>
      <c r="F219" s="17">
        <f t="shared" si="25"/>
        <v>89931.73708519229</v>
      </c>
      <c r="G219" s="17">
        <f t="shared" si="31"/>
        <v>134514.13369422487</v>
      </c>
      <c r="H219" s="17">
        <f t="shared" si="26"/>
        <v>21979516.481397238</v>
      </c>
      <c r="I219" s="2">
        <f t="shared" si="27"/>
        <v>141.41745128033168</v>
      </c>
      <c r="J219" s="19"/>
    </row>
    <row r="220" spans="2:10">
      <c r="B220" s="16">
        <f t="shared" si="28"/>
        <v>211</v>
      </c>
      <c r="C220" s="19">
        <f t="shared" si="29"/>
        <v>36300.958445925266</v>
      </c>
      <c r="D220" s="17">
        <f t="shared" si="30"/>
        <v>22015817.439843163</v>
      </c>
      <c r="E220" s="17">
        <f t="shared" si="24"/>
        <v>44838.373509585363</v>
      </c>
      <c r="F220" s="17">
        <f t="shared" si="25"/>
        <v>89897.92121269292</v>
      </c>
      <c r="G220" s="17">
        <f t="shared" si="31"/>
        <v>134736.29472227828</v>
      </c>
      <c r="H220" s="17">
        <f t="shared" si="26"/>
        <v>21970979.066333577</v>
      </c>
      <c r="I220" s="2">
        <f t="shared" si="27"/>
        <v>141.65101369863149</v>
      </c>
      <c r="J220" s="19"/>
    </row>
    <row r="221" spans="2:10">
      <c r="B221" s="16">
        <f t="shared" si="28"/>
        <v>212</v>
      </c>
      <c r="C221" s="19">
        <f t="shared" si="29"/>
        <v>36286.858210835606</v>
      </c>
      <c r="D221" s="17">
        <f t="shared" si="30"/>
        <v>22007265.924544413</v>
      </c>
      <c r="E221" s="17">
        <f t="shared" si="24"/>
        <v>45095.820142108583</v>
      </c>
      <c r="F221" s="17">
        <f t="shared" si="25"/>
        <v>89863.002525223026</v>
      </c>
      <c r="G221" s="17">
        <f t="shared" si="31"/>
        <v>134958.82266733161</v>
      </c>
      <c r="H221" s="17">
        <f t="shared" si="26"/>
        <v>21962170.104402304</v>
      </c>
      <c r="I221" s="2">
        <f t="shared" si="27"/>
        <v>141.88496186425419</v>
      </c>
      <c r="J221" s="19"/>
    </row>
    <row r="222" spans="2:10">
      <c r="B222" s="16">
        <f t="shared" si="28"/>
        <v>213</v>
      </c>
      <c r="C222" s="19">
        <f t="shared" si="29"/>
        <v>36272.309494018555</v>
      </c>
      <c r="D222" s="17">
        <f t="shared" si="30"/>
        <v>21998442.413896322</v>
      </c>
      <c r="E222" s="17">
        <f t="shared" si="24"/>
        <v>45354.744945301471</v>
      </c>
      <c r="F222" s="17">
        <f t="shared" si="25"/>
        <v>89826.973190076649</v>
      </c>
      <c r="G222" s="17">
        <f t="shared" si="31"/>
        <v>135181.71813537812</v>
      </c>
      <c r="H222" s="17">
        <f t="shared" si="26"/>
        <v>21953087.66895102</v>
      </c>
      <c r="I222" s="2">
        <f t="shared" si="27"/>
        <v>142.11929641429285</v>
      </c>
      <c r="J222" s="19"/>
    </row>
    <row r="223" spans="2:10">
      <c r="B223" s="16">
        <f t="shared" si="28"/>
        <v>214</v>
      </c>
      <c r="C223" s="19">
        <f t="shared" si="29"/>
        <v>36257.309113457799</v>
      </c>
      <c r="D223" s="17">
        <f t="shared" si="30"/>
        <v>21989344.978064477</v>
      </c>
      <c r="E223" s="17">
        <f t="shared" si="24"/>
        <v>45615.156406315364</v>
      </c>
      <c r="F223" s="17">
        <f t="shared" si="25"/>
        <v>89789.825327096623</v>
      </c>
      <c r="G223" s="17">
        <f t="shared" si="31"/>
        <v>135404.98173341199</v>
      </c>
      <c r="H223" s="17">
        <f t="shared" si="26"/>
        <v>21943729.821658161</v>
      </c>
      <c r="I223" s="2">
        <f t="shared" si="27"/>
        <v>142.35401798689276</v>
      </c>
      <c r="J223" s="19"/>
    </row>
    <row r="224" spans="2:10">
      <c r="B224" s="16">
        <f t="shared" si="28"/>
        <v>215</v>
      </c>
      <c r="C224" s="19">
        <f t="shared" si="29"/>
        <v>36241.853867840022</v>
      </c>
      <c r="D224" s="17">
        <f t="shared" si="30"/>
        <v>21979971.675526001</v>
      </c>
      <c r="E224" s="17">
        <f t="shared" si="24"/>
        <v>45877.063061031891</v>
      </c>
      <c r="F224" s="17">
        <f t="shared" si="25"/>
        <v>89751.55100839783</v>
      </c>
      <c r="G224" s="17">
        <f t="shared" si="31"/>
        <v>135628.61406942972</v>
      </c>
      <c r="H224" s="17">
        <f t="shared" si="26"/>
        <v>21934094.612464968</v>
      </c>
      <c r="I224" s="2">
        <f t="shared" si="27"/>
        <v>142.58912722125314</v>
      </c>
      <c r="J224" s="19"/>
    </row>
    <row r="225" spans="2:10">
      <c r="B225" s="16">
        <f t="shared" si="28"/>
        <v>216</v>
      </c>
      <c r="C225" s="19">
        <f t="shared" si="29"/>
        <v>36225.940536491573</v>
      </c>
      <c r="D225" s="17">
        <f t="shared" si="30"/>
        <v>21970320.55300146</v>
      </c>
      <c r="E225" s="17">
        <f t="shared" si="24"/>
        <v>46140.473494342863</v>
      </c>
      <c r="F225" s="17">
        <f t="shared" si="25"/>
        <v>89712.142258089283</v>
      </c>
      <c r="G225" s="17">
        <f t="shared" si="31"/>
        <v>135852.61575243215</v>
      </c>
      <c r="H225" s="17">
        <f t="shared" si="26"/>
        <v>21924180.079507116</v>
      </c>
      <c r="I225" s="2">
        <f t="shared" si="27"/>
        <v>142.82462475762887</v>
      </c>
      <c r="J225" s="19"/>
    </row>
    <row r="226" spans="2:10">
      <c r="B226" s="16">
        <f t="shared" si="28"/>
        <v>217</v>
      </c>
      <c r="C226" s="19">
        <f t="shared" si="29"/>
        <v>36209.565879248083</v>
      </c>
      <c r="D226" s="17">
        <f t="shared" si="30"/>
        <v>21960389.645386364</v>
      </c>
      <c r="E226" s="17">
        <f t="shared" si="24"/>
        <v>46405.396340431515</v>
      </c>
      <c r="F226" s="17">
        <f t="shared" si="25"/>
        <v>89671.591051994314</v>
      </c>
      <c r="G226" s="17">
        <f t="shared" si="31"/>
        <v>136076.98739242583</v>
      </c>
      <c r="H226" s="17">
        <f t="shared" si="26"/>
        <v>21913984.249045935</v>
      </c>
      <c r="I226" s="2">
        <f t="shared" si="27"/>
        <v>143.06051123733235</v>
      </c>
      <c r="J226" s="19"/>
    </row>
    <row r="227" spans="2:10">
      <c r="B227" s="16">
        <f t="shared" si="28"/>
        <v>218</v>
      </c>
      <c r="C227" s="19">
        <f t="shared" si="29"/>
        <v>36192.726636301726</v>
      </c>
      <c r="D227" s="17">
        <f t="shared" si="30"/>
        <v>21950176.975682236</v>
      </c>
      <c r="E227" s="17">
        <f t="shared" si="24"/>
        <v>46671.840283055688</v>
      </c>
      <c r="F227" s="17">
        <f t="shared" si="25"/>
        <v>89629.889317369132</v>
      </c>
      <c r="G227" s="17">
        <f t="shared" si="31"/>
        <v>136301.72960042482</v>
      </c>
      <c r="H227" s="17">
        <f t="shared" si="26"/>
        <v>21903505.135399181</v>
      </c>
      <c r="I227" s="2">
        <f t="shared" si="27"/>
        <v>143.29678730273508</v>
      </c>
      <c r="J227" s="19"/>
    </row>
    <row r="228" spans="2:10">
      <c r="B228" s="16">
        <f t="shared" si="28"/>
        <v>219</v>
      </c>
      <c r="C228" s="19">
        <f t="shared" si="29"/>
        <v>36175.419528141618</v>
      </c>
      <c r="D228" s="17">
        <f t="shared" si="30"/>
        <v>21939680.554927323</v>
      </c>
      <c r="E228" s="17">
        <f t="shared" si="24"/>
        <v>46939.814055832394</v>
      </c>
      <c r="F228" s="17">
        <f t="shared" si="25"/>
        <v>89587.028932619898</v>
      </c>
      <c r="G228" s="17">
        <f t="shared" si="31"/>
        <v>136526.84298845229</v>
      </c>
      <c r="H228" s="17">
        <f t="shared" si="26"/>
        <v>21892740.740871489</v>
      </c>
      <c r="I228" s="2">
        <f t="shared" si="27"/>
        <v>143.53345359726953</v>
      </c>
      <c r="J228" s="19"/>
    </row>
    <row r="229" spans="2:10">
      <c r="B229" s="16">
        <f t="shared" si="28"/>
        <v>220</v>
      </c>
      <c r="C229" s="19">
        <f t="shared" si="29"/>
        <v>36157.641255408525</v>
      </c>
      <c r="D229" s="17">
        <f t="shared" si="30"/>
        <v>21928898.382126898</v>
      </c>
      <c r="E229" s="17">
        <f t="shared" si="24"/>
        <v>47209.32644252402</v>
      </c>
      <c r="F229" s="17">
        <f t="shared" si="25"/>
        <v>89543.001727018171</v>
      </c>
      <c r="G229" s="17">
        <f t="shared" si="31"/>
        <v>136752.32816954219</v>
      </c>
      <c r="H229" s="17">
        <f t="shared" si="26"/>
        <v>21881689.055684373</v>
      </c>
      <c r="I229" s="2">
        <f t="shared" si="27"/>
        <v>143.7705107654308</v>
      </c>
      <c r="J229" s="19"/>
    </row>
    <row r="230" spans="2:10">
      <c r="B230" s="16">
        <f t="shared" si="28"/>
        <v>221</v>
      </c>
      <c r="C230" s="19">
        <f t="shared" si="29"/>
        <v>36139.388498798013</v>
      </c>
      <c r="D230" s="17">
        <f t="shared" si="30"/>
        <v>21917828.444183171</v>
      </c>
      <c r="E230" s="17">
        <f t="shared" si="24"/>
        <v>47480.386277326455</v>
      </c>
      <c r="F230" s="17">
        <f t="shared" si="25"/>
        <v>89497.799480414615</v>
      </c>
      <c r="G230" s="17">
        <f t="shared" si="31"/>
        <v>136978.18575774107</v>
      </c>
      <c r="H230" s="17">
        <f t="shared" si="26"/>
        <v>21870348.057905845</v>
      </c>
      <c r="I230" s="2">
        <f t="shared" si="27"/>
        <v>144.00795945277849</v>
      </c>
      <c r="J230" s="19"/>
    </row>
    <row r="231" spans="2:10">
      <c r="B231" s="16">
        <f t="shared" si="28"/>
        <v>222</v>
      </c>
      <c r="C231" s="19">
        <f t="shared" si="29"/>
        <v>36120.657918926328</v>
      </c>
      <c r="D231" s="17">
        <f t="shared" si="30"/>
        <v>21906468.715824772</v>
      </c>
      <c r="E231" s="17">
        <f t="shared" si="24"/>
        <v>47753.002445158403</v>
      </c>
      <c r="F231" s="17">
        <f t="shared" si="25"/>
        <v>89451.413922951149</v>
      </c>
      <c r="G231" s="17">
        <f t="shared" si="31"/>
        <v>137204.41636810955</v>
      </c>
      <c r="H231" s="17">
        <f t="shared" si="26"/>
        <v>21858715.713379614</v>
      </c>
      <c r="I231" s="2">
        <f t="shared" si="27"/>
        <v>144.24580030593839</v>
      </c>
      <c r="J231" s="19"/>
    </row>
    <row r="232" spans="2:10">
      <c r="B232" s="16">
        <f t="shared" si="28"/>
        <v>223</v>
      </c>
      <c r="C232" s="19">
        <f t="shared" si="29"/>
        <v>36101.446156211197</v>
      </c>
      <c r="D232" s="17">
        <f t="shared" si="30"/>
        <v>21894817.159535825</v>
      </c>
      <c r="E232" s="17">
        <f t="shared" si="24"/>
        <v>48027.183881952733</v>
      </c>
      <c r="F232" s="17">
        <f t="shared" si="25"/>
        <v>89403.836734771277</v>
      </c>
      <c r="G232" s="17">
        <f t="shared" si="31"/>
        <v>137431.02061672401</v>
      </c>
      <c r="H232" s="17">
        <f t="shared" si="26"/>
        <v>21846789.975653872</v>
      </c>
      <c r="I232" s="2">
        <f t="shared" si="27"/>
        <v>144.48403397260421</v>
      </c>
      <c r="J232" s="19"/>
    </row>
    <row r="233" spans="2:10">
      <c r="B233" s="16">
        <f t="shared" si="28"/>
        <v>224</v>
      </c>
      <c r="C233" s="19">
        <f t="shared" si="29"/>
        <v>36081.749830763787</v>
      </c>
      <c r="D233" s="17">
        <f t="shared" si="30"/>
        <v>21882871.725484636</v>
      </c>
      <c r="E233" s="17">
        <f t="shared" si="24"/>
        <v>48302.939574949458</v>
      </c>
      <c r="F233" s="17">
        <f t="shared" si="25"/>
        <v>89355.059545728946</v>
      </c>
      <c r="G233" s="17">
        <f t="shared" si="31"/>
        <v>137657.9991206784</v>
      </c>
      <c r="H233" s="17">
        <f t="shared" si="26"/>
        <v>21834568.785909686</v>
      </c>
      <c r="I233" s="2">
        <f t="shared" si="27"/>
        <v>144.72266110153936</v>
      </c>
      <c r="J233" s="19"/>
    </row>
    <row r="234" spans="2:10">
      <c r="B234" s="16">
        <f t="shared" si="28"/>
        <v>225</v>
      </c>
      <c r="C234" s="19">
        <f t="shared" si="29"/>
        <v>36061.5655422993</v>
      </c>
      <c r="D234" s="17">
        <f t="shared" si="30"/>
        <v>21870630.351451986</v>
      </c>
      <c r="E234" s="17">
        <f t="shared" si="24"/>
        <v>48580.278562990236</v>
      </c>
      <c r="F234" s="17">
        <f t="shared" si="25"/>
        <v>89305.073935095614</v>
      </c>
      <c r="G234" s="17">
        <f t="shared" si="31"/>
        <v>137885.35249808585</v>
      </c>
      <c r="H234" s="17">
        <f t="shared" si="26"/>
        <v>21822050.072888996</v>
      </c>
      <c r="I234" s="2">
        <f t="shared" si="27"/>
        <v>144.9616823425788</v>
      </c>
      <c r="J234" s="19"/>
    </row>
    <row r="235" spans="2:10">
      <c r="B235" s="16">
        <f t="shared" si="28"/>
        <v>226</v>
      </c>
      <c r="C235" s="19">
        <f t="shared" si="29"/>
        <v>36040.889869950712</v>
      </c>
      <c r="D235" s="17">
        <f t="shared" si="30"/>
        <v>21858090.962758947</v>
      </c>
      <c r="E235" s="17">
        <f t="shared" si="24"/>
        <v>48859.209936814659</v>
      </c>
      <c r="F235" s="17">
        <f t="shared" si="25"/>
        <v>89253.87143126571</v>
      </c>
      <c r="G235" s="17">
        <f t="shared" si="31"/>
        <v>138113.08136808037</v>
      </c>
      <c r="H235" s="17">
        <f t="shared" si="26"/>
        <v>21809231.752822131</v>
      </c>
      <c r="I235" s="2">
        <f t="shared" si="27"/>
        <v>145.20109834663069</v>
      </c>
      <c r="J235" s="19"/>
    </row>
    <row r="236" spans="2:10">
      <c r="B236" s="16">
        <f t="shared" si="28"/>
        <v>227</v>
      </c>
      <c r="C236" s="19">
        <f t="shared" si="29"/>
        <v>36019.719372209162</v>
      </c>
      <c r="D236" s="17">
        <f t="shared" si="30"/>
        <v>21845251.47219434</v>
      </c>
      <c r="E236" s="17">
        <f t="shared" si="24"/>
        <v>49139.742839358296</v>
      </c>
      <c r="F236" s="17">
        <f t="shared" si="25"/>
        <v>89201.443511460224</v>
      </c>
      <c r="G236" s="17">
        <f t="shared" si="31"/>
        <v>138341.18635081852</v>
      </c>
      <c r="H236" s="17">
        <f t="shared" si="26"/>
        <v>21796111.729354981</v>
      </c>
      <c r="I236" s="2">
        <f t="shared" si="27"/>
        <v>145.44090976567827</v>
      </c>
      <c r="J236" s="19"/>
    </row>
    <row r="237" spans="2:10">
      <c r="B237" s="16">
        <f t="shared" si="28"/>
        <v>228</v>
      </c>
      <c r="C237" s="19">
        <f t="shared" si="29"/>
        <v>35998.050586763769</v>
      </c>
      <c r="D237" s="17">
        <f t="shared" si="30"/>
        <v>21832109.779941745</v>
      </c>
      <c r="E237" s="17">
        <f t="shared" si="24"/>
        <v>49421.886466052194</v>
      </c>
      <c r="F237" s="17">
        <f t="shared" si="25"/>
        <v>89147.781601428796</v>
      </c>
      <c r="G237" s="17">
        <f t="shared" si="31"/>
        <v>138569.66806748099</v>
      </c>
      <c r="H237" s="17">
        <f t="shared" si="26"/>
        <v>21782687.893475693</v>
      </c>
      <c r="I237" s="2">
        <f t="shared" si="27"/>
        <v>145.68111725278152</v>
      </c>
      <c r="J237" s="19"/>
    </row>
    <row r="238" spans="2:10">
      <c r="B238" s="16">
        <f t="shared" si="28"/>
        <v>229</v>
      </c>
      <c r="C238" s="19">
        <f t="shared" si="29"/>
        <v>35975.880030427128</v>
      </c>
      <c r="D238" s="17">
        <f t="shared" si="30"/>
        <v>21818663.77350612</v>
      </c>
      <c r="E238" s="17">
        <f t="shared" si="24"/>
        <v>49705.650065124544</v>
      </c>
      <c r="F238" s="17">
        <f t="shared" si="25"/>
        <v>89092.877075149983</v>
      </c>
      <c r="G238" s="17">
        <f t="shared" si="31"/>
        <v>138798.52714027453</v>
      </c>
      <c r="H238" s="17">
        <f t="shared" si="26"/>
        <v>21768958.123440996</v>
      </c>
      <c r="I238" s="2">
        <f t="shared" si="27"/>
        <v>145.92172146207906</v>
      </c>
      <c r="J238" s="19"/>
    </row>
    <row r="239" spans="2:10">
      <c r="B239" s="16">
        <f t="shared" si="28"/>
        <v>230</v>
      </c>
      <c r="C239" s="19">
        <f t="shared" si="29"/>
        <v>35953.204198960215</v>
      </c>
      <c r="D239" s="17">
        <f t="shared" si="30"/>
        <v>21804911.327639956</v>
      </c>
      <c r="E239" s="17">
        <f t="shared" si="24"/>
        <v>49991.04293790365</v>
      </c>
      <c r="F239" s="17">
        <f t="shared" si="25"/>
        <v>89036.721254529824</v>
      </c>
      <c r="G239" s="17">
        <f t="shared" si="31"/>
        <v>139027.76419243347</v>
      </c>
      <c r="H239" s="17">
        <f t="shared" si="26"/>
        <v>21754920.284702051</v>
      </c>
      <c r="I239" s="2">
        <f t="shared" si="27"/>
        <v>146.16272304878984</v>
      </c>
      <c r="J239" s="19"/>
    </row>
    <row r="240" spans="2:10">
      <c r="B240" s="16">
        <f t="shared" si="28"/>
        <v>231</v>
      </c>
      <c r="C240" s="19">
        <f t="shared" si="29"/>
        <v>35930.019566979259</v>
      </c>
      <c r="D240" s="17">
        <f t="shared" si="30"/>
        <v>21790850.304269031</v>
      </c>
      <c r="E240" s="17">
        <f t="shared" si="24"/>
        <v>50278.074439122938</v>
      </c>
      <c r="F240" s="17">
        <f t="shared" si="25"/>
        <v>88979.305409098553</v>
      </c>
      <c r="G240" s="17">
        <f t="shared" si="31"/>
        <v>139257.37984822149</v>
      </c>
      <c r="H240" s="17">
        <f t="shared" si="26"/>
        <v>21740572.229829907</v>
      </c>
      <c r="I240" s="2">
        <f t="shared" si="27"/>
        <v>146.40412266921496</v>
      </c>
      <c r="J240" s="19"/>
    </row>
    <row r="241" spans="2:10">
      <c r="B241" s="16">
        <f t="shared" si="28"/>
        <v>232</v>
      </c>
      <c r="C241" s="19">
        <f t="shared" si="29"/>
        <v>35906.322587832808</v>
      </c>
      <c r="D241" s="17">
        <f t="shared" si="30"/>
        <v>21776478.55241774</v>
      </c>
      <c r="E241" s="17">
        <f t="shared" si="24"/>
        <v>50566.753977227447</v>
      </c>
      <c r="F241" s="17">
        <f t="shared" si="25"/>
        <v>88920.620755705764</v>
      </c>
      <c r="G241" s="17">
        <f t="shared" si="31"/>
        <v>139487.37473293321</v>
      </c>
      <c r="H241" s="17">
        <f t="shared" si="26"/>
        <v>21725911.798440512</v>
      </c>
      <c r="I241" s="2">
        <f t="shared" si="27"/>
        <v>146.64592098073948</v>
      </c>
      <c r="J241" s="19"/>
    </row>
    <row r="242" spans="2:10">
      <c r="B242" s="16">
        <f t="shared" si="28"/>
        <v>233</v>
      </c>
      <c r="C242" s="19">
        <f t="shared" si="29"/>
        <v>35882.109693471342</v>
      </c>
      <c r="D242" s="17">
        <f t="shared" si="30"/>
        <v>21761793.908133984</v>
      </c>
      <c r="E242" s="17">
        <f t="shared" si="24"/>
        <v>50857.091014682272</v>
      </c>
      <c r="F242" s="17">
        <f t="shared" si="25"/>
        <v>88860.658458213773</v>
      </c>
      <c r="G242" s="17">
        <f t="shared" si="31"/>
        <v>139717.74947289604</v>
      </c>
      <c r="H242" s="17">
        <f t="shared" si="26"/>
        <v>21710936.8171193</v>
      </c>
      <c r="I242" s="2">
        <f t="shared" si="27"/>
        <v>146.88811864183413</v>
      </c>
      <c r="J242" s="19"/>
    </row>
    <row r="243" spans="2:10">
      <c r="B243" s="16">
        <f t="shared" si="28"/>
        <v>234</v>
      </c>
      <c r="C243" s="19">
        <f t="shared" si="29"/>
        <v>35857.377294324338</v>
      </c>
      <c r="D243" s="17">
        <f t="shared" si="30"/>
        <v>21746794.194413625</v>
      </c>
      <c r="E243" s="17">
        <f t="shared" si="24"/>
        <v>51149.09506828287</v>
      </c>
      <c r="F243" s="17">
        <f t="shared" si="25"/>
        <v>88799.409627188972</v>
      </c>
      <c r="G243" s="17">
        <f t="shared" si="31"/>
        <v>139948.50469547184</v>
      </c>
      <c r="H243" s="17">
        <f t="shared" si="26"/>
        <v>21695645.099345341</v>
      </c>
      <c r="I243" s="2">
        <f t="shared" si="27"/>
        <v>147.13071631205722</v>
      </c>
      <c r="J243" s="19"/>
    </row>
    <row r="244" spans="2:10">
      <c r="B244" s="16">
        <f t="shared" si="28"/>
        <v>235</v>
      </c>
      <c r="C244" s="19">
        <f t="shared" si="29"/>
        <v>35832.121779177338</v>
      </c>
      <c r="D244" s="17">
        <f t="shared" si="30"/>
        <v>21731477.221124519</v>
      </c>
      <c r="E244" s="17">
        <f t="shared" si="24"/>
        <v>51442.77570946682</v>
      </c>
      <c r="F244" s="17">
        <f t="shared" si="25"/>
        <v>88736.865319591787</v>
      </c>
      <c r="G244" s="17">
        <f t="shared" si="31"/>
        <v>140179.64102905861</v>
      </c>
      <c r="H244" s="17">
        <f t="shared" si="26"/>
        <v>21680034.445415054</v>
      </c>
      <c r="I244" s="2">
        <f t="shared" si="27"/>
        <v>147.37371465205635</v>
      </c>
      <c r="J244" s="19"/>
    </row>
    <row r="245" spans="2:10">
      <c r="B245" s="16">
        <f t="shared" si="28"/>
        <v>236</v>
      </c>
      <c r="C245" s="19">
        <f t="shared" si="29"/>
        <v>35806.339515034109</v>
      </c>
      <c r="D245" s="17">
        <f t="shared" si="30"/>
        <v>21715840.784930088</v>
      </c>
      <c r="E245" s="17">
        <f t="shared" si="24"/>
        <v>51738.142564627604</v>
      </c>
      <c r="F245" s="17">
        <f t="shared" si="25"/>
        <v>88673.016538464522</v>
      </c>
      <c r="G245" s="17">
        <f t="shared" si="31"/>
        <v>140411.15910309213</v>
      </c>
      <c r="H245" s="17">
        <f t="shared" si="26"/>
        <v>21664102.642365459</v>
      </c>
      <c r="I245" s="2">
        <f t="shared" si="27"/>
        <v>147.61711432357021</v>
      </c>
      <c r="J245" s="19"/>
    </row>
    <row r="246" spans="2:10">
      <c r="B246" s="16">
        <f t="shared" si="28"/>
        <v>237</v>
      </c>
      <c r="C246" s="19">
        <f t="shared" si="29"/>
        <v>35780.026847012341</v>
      </c>
      <c r="D246" s="17">
        <f t="shared" si="30"/>
        <v>21699882.669212472</v>
      </c>
      <c r="E246" s="17">
        <f t="shared" si="24"/>
        <v>52035.205315430125</v>
      </c>
      <c r="F246" s="17">
        <f t="shared" si="25"/>
        <v>88607.854232617596</v>
      </c>
      <c r="G246" s="17">
        <f t="shared" si="31"/>
        <v>140643.05954804772</v>
      </c>
      <c r="H246" s="17">
        <f t="shared" si="26"/>
        <v>21647847.463897042</v>
      </c>
      <c r="I246" s="2">
        <f t="shared" si="27"/>
        <v>147.86091598943042</v>
      </c>
      <c r="J246" s="19"/>
    </row>
    <row r="247" spans="2:10">
      <c r="B247" s="16">
        <f t="shared" si="28"/>
        <v>238</v>
      </c>
      <c r="C247" s="19">
        <f t="shared" si="29"/>
        <v>35753.180098190904</v>
      </c>
      <c r="D247" s="17">
        <f t="shared" si="30"/>
        <v>21683600.643995233</v>
      </c>
      <c r="E247" s="17">
        <f t="shared" si="24"/>
        <v>52333.973699128299</v>
      </c>
      <c r="F247" s="17">
        <f t="shared" si="25"/>
        <v>88541.36929631386</v>
      </c>
      <c r="G247" s="17">
        <f t="shared" si="31"/>
        <v>140875.34299544216</v>
      </c>
      <c r="H247" s="17">
        <f t="shared" si="26"/>
        <v>21631266.670296103</v>
      </c>
      <c r="I247" s="2">
        <f t="shared" si="27"/>
        <v>148.10512031356336</v>
      </c>
      <c r="J247" s="19"/>
    </row>
    <row r="248" spans="2:10">
      <c r="B248" s="16">
        <f t="shared" si="28"/>
        <v>239</v>
      </c>
      <c r="C248" s="19">
        <f t="shared" si="29"/>
        <v>35725.795569509268</v>
      </c>
      <c r="D248" s="17">
        <f t="shared" si="30"/>
        <v>21666992.465865612</v>
      </c>
      <c r="E248" s="17">
        <f t="shared" si="24"/>
        <v>52634.457508883715</v>
      </c>
      <c r="F248" s="17">
        <f t="shared" si="25"/>
        <v>88473.552568951258</v>
      </c>
      <c r="G248" s="17">
        <f t="shared" si="31"/>
        <v>141108.01007783497</v>
      </c>
      <c r="H248" s="17">
        <f t="shared" si="26"/>
        <v>21614358.008356728</v>
      </c>
      <c r="I248" s="2">
        <f t="shared" si="27"/>
        <v>148.34972796099188</v>
      </c>
      <c r="J248" s="19"/>
    </row>
    <row r="249" spans="2:10">
      <c r="B249" s="16">
        <f t="shared" si="28"/>
        <v>240</v>
      </c>
      <c r="C249" s="19">
        <f t="shared" si="29"/>
        <v>35697.869539611042</v>
      </c>
      <c r="D249" s="17">
        <f t="shared" si="30"/>
        <v>21650055.877896339</v>
      </c>
      <c r="E249" s="17">
        <f t="shared" si="24"/>
        <v>52936.666594087335</v>
      </c>
      <c r="F249" s="17">
        <f t="shared" si="25"/>
        <v>88404.394834743391</v>
      </c>
      <c r="G249" s="17">
        <f t="shared" si="31"/>
        <v>141341.06142883073</v>
      </c>
      <c r="H249" s="17">
        <f t="shared" si="26"/>
        <v>21597119.211302251</v>
      </c>
      <c r="I249" s="2">
        <f t="shared" si="27"/>
        <v>148.59473959783722</v>
      </c>
      <c r="J249" s="19"/>
    </row>
    <row r="250" spans="2:10">
      <c r="B250" s="16">
        <f t="shared" si="28"/>
        <v>241</v>
      </c>
      <c r="C250" s="19">
        <f t="shared" si="29"/>
        <v>35669.398264724761</v>
      </c>
      <c r="D250" s="17">
        <f t="shared" si="30"/>
        <v>21632788.609566975</v>
      </c>
      <c r="E250" s="17">
        <f t="shared" si="24"/>
        <v>53240.610860681641</v>
      </c>
      <c r="F250" s="17">
        <f t="shared" si="25"/>
        <v>88333.886822398475</v>
      </c>
      <c r="G250" s="17">
        <f t="shared" si="31"/>
        <v>141574.49768308012</v>
      </c>
      <c r="H250" s="17">
        <f t="shared" si="26"/>
        <v>21579547.998706292</v>
      </c>
      <c r="I250" s="2">
        <f t="shared" si="27"/>
        <v>148.84015589132071</v>
      </c>
      <c r="J250" s="19"/>
    </row>
    <row r="251" spans="2:10">
      <c r="B251" s="16">
        <f t="shared" si="28"/>
        <v>242</v>
      </c>
      <c r="C251" s="19">
        <f t="shared" si="29"/>
        <v>35640.377978555858</v>
      </c>
      <c r="D251" s="17">
        <f t="shared" si="30"/>
        <v>21615188.376684848</v>
      </c>
      <c r="E251" s="17">
        <f t="shared" si="24"/>
        <v>53546.300271485787</v>
      </c>
      <c r="F251" s="17">
        <f t="shared" si="25"/>
        <v>88262.019204796467</v>
      </c>
      <c r="G251" s="17">
        <f t="shared" si="31"/>
        <v>141808.31947628225</v>
      </c>
      <c r="H251" s="17">
        <f t="shared" si="26"/>
        <v>21561642.076413363</v>
      </c>
      <c r="I251" s="2">
        <f t="shared" si="27"/>
        <v>149.08597750976571</v>
      </c>
      <c r="J251" s="19"/>
    </row>
    <row r="252" spans="2:10">
      <c r="B252" s="16">
        <f t="shared" si="28"/>
        <v>243</v>
      </c>
      <c r="C252" s="19">
        <f t="shared" si="29"/>
        <v>35610.804892100394</v>
      </c>
      <c r="D252" s="17">
        <f t="shared" si="30"/>
        <v>21597252.881305464</v>
      </c>
      <c r="E252" s="17">
        <f t="shared" si="24"/>
        <v>53853.744846522037</v>
      </c>
      <c r="F252" s="17">
        <f t="shared" si="25"/>
        <v>88188.78259866398</v>
      </c>
      <c r="G252" s="17">
        <f t="shared" si="31"/>
        <v>142042.52744518602</v>
      </c>
      <c r="H252" s="17">
        <f t="shared" si="26"/>
        <v>21543399.136458941</v>
      </c>
      <c r="I252" s="2">
        <f t="shared" si="27"/>
        <v>149.33220512259933</v>
      </c>
      <c r="J252" s="19"/>
    </row>
    <row r="253" spans="2:10">
      <c r="B253" s="16">
        <f t="shared" si="28"/>
        <v>244</v>
      </c>
      <c r="C253" s="19">
        <f t="shared" si="29"/>
        <v>35580.67519358173</v>
      </c>
      <c r="D253" s="17">
        <f t="shared" si="30"/>
        <v>21578979.811652523</v>
      </c>
      <c r="E253" s="17">
        <f t="shared" si="24"/>
        <v>54162.954663344208</v>
      </c>
      <c r="F253" s="17">
        <f t="shared" si="25"/>
        <v>88114.167564247808</v>
      </c>
      <c r="G253" s="17">
        <f t="shared" si="31"/>
        <v>142277.12222759202</v>
      </c>
      <c r="H253" s="17">
        <f t="shared" si="26"/>
        <v>21524816.856989179</v>
      </c>
      <c r="I253" s="2">
        <f t="shared" si="27"/>
        <v>149.57883940035433</v>
      </c>
      <c r="J253" s="19"/>
    </row>
    <row r="254" spans="2:10">
      <c r="B254" s="16">
        <f t="shared" si="28"/>
        <v>245</v>
      </c>
      <c r="C254" s="19">
        <f t="shared" si="29"/>
        <v>35549.98504826054</v>
      </c>
      <c r="D254" s="17">
        <f t="shared" si="30"/>
        <v>21560366.842037439</v>
      </c>
      <c r="E254" s="17">
        <f t="shared" si="24"/>
        <v>54473.939857367877</v>
      </c>
      <c r="F254" s="17">
        <f t="shared" si="25"/>
        <v>88038.164604986217</v>
      </c>
      <c r="G254" s="17">
        <f t="shared" si="31"/>
        <v>142512.10446235409</v>
      </c>
      <c r="H254" s="17">
        <f t="shared" si="26"/>
        <v>21505892.902180072</v>
      </c>
      <c r="I254" s="2">
        <f t="shared" si="27"/>
        <v>149.82588101467087</v>
      </c>
      <c r="J254" s="19"/>
    </row>
    <row r="255" spans="2:10">
      <c r="B255" s="16">
        <f t="shared" si="28"/>
        <v>246</v>
      </c>
      <c r="C255" s="19">
        <f t="shared" si="29"/>
        <v>35518.730598337948</v>
      </c>
      <c r="D255" s="17">
        <f t="shared" si="30"/>
        <v>21541411.63277841</v>
      </c>
      <c r="E255" s="17">
        <f t="shared" si="24"/>
        <v>54786.71062220294</v>
      </c>
      <c r="F255" s="17">
        <f t="shared" si="25"/>
        <v>87960.764167178524</v>
      </c>
      <c r="G255" s="17">
        <f t="shared" si="31"/>
        <v>142747.47478938146</v>
      </c>
      <c r="H255" s="17">
        <f t="shared" si="26"/>
        <v>21486624.922156207</v>
      </c>
      <c r="I255" s="2">
        <f t="shared" si="27"/>
        <v>150.07333063829842</v>
      </c>
      <c r="J255" s="19"/>
    </row>
    <row r="256" spans="2:10">
      <c r="B256" s="16">
        <f t="shared" si="28"/>
        <v>247</v>
      </c>
      <c r="C256" s="19">
        <f t="shared" si="29"/>
        <v>35486.907962806523</v>
      </c>
      <c r="D256" s="17">
        <f t="shared" si="30"/>
        <v>21522111.830119014</v>
      </c>
      <c r="E256" s="17">
        <f t="shared" si="24"/>
        <v>55101.277209987296</v>
      </c>
      <c r="F256" s="17">
        <f t="shared" si="25"/>
        <v>87881.95663965265</v>
      </c>
      <c r="G256" s="17">
        <f t="shared" si="31"/>
        <v>142983.23384963995</v>
      </c>
      <c r="H256" s="17">
        <f t="shared" si="26"/>
        <v>21467010.552909028</v>
      </c>
      <c r="I256" s="2">
        <f t="shared" si="27"/>
        <v>150.32118894509753</v>
      </c>
      <c r="J256" s="19"/>
    </row>
    <row r="257" spans="2:10">
      <c r="B257" s="16">
        <f t="shared" si="28"/>
        <v>248</v>
      </c>
      <c r="C257" s="19">
        <f t="shared" si="29"/>
        <v>35454.513237308711</v>
      </c>
      <c r="D257" s="17">
        <f t="shared" si="30"/>
        <v>21502465.066146336</v>
      </c>
      <c r="E257" s="17">
        <f t="shared" si="24"/>
        <v>55417.649931723223</v>
      </c>
      <c r="F257" s="17">
        <f t="shared" si="25"/>
        <v>87801.732353430882</v>
      </c>
      <c r="G257" s="17">
        <f t="shared" si="31"/>
        <v>143219.3822851541</v>
      </c>
      <c r="H257" s="17">
        <f t="shared" si="26"/>
        <v>21447047.416214615</v>
      </c>
      <c r="I257" s="2">
        <f t="shared" si="27"/>
        <v>150.56945661004167</v>
      </c>
      <c r="J257" s="19"/>
    </row>
    <row r="258" spans="2:10">
      <c r="B258" s="16">
        <f t="shared" si="28"/>
        <v>249</v>
      </c>
      <c r="C258" s="19">
        <f t="shared" si="29"/>
        <v>35421.542494013906</v>
      </c>
      <c r="D258" s="17">
        <f t="shared" si="30"/>
        <v>21482468.958708629</v>
      </c>
      <c r="E258" s="17">
        <f t="shared" si="24"/>
        <v>55735.839157615279</v>
      </c>
      <c r="F258" s="17">
        <f t="shared" si="25"/>
        <v>87720.081581393562</v>
      </c>
      <c r="G258" s="17">
        <f t="shared" si="31"/>
        <v>143455.92073900884</v>
      </c>
      <c r="H258" s="17">
        <f t="shared" si="26"/>
        <v>21426733.119551014</v>
      </c>
      <c r="I258" s="2">
        <f t="shared" si="27"/>
        <v>150.81813430921909</v>
      </c>
      <c r="J258" s="19"/>
    </row>
    <row r="259" spans="2:10">
      <c r="B259" s="16">
        <f t="shared" si="28"/>
        <v>250</v>
      </c>
      <c r="C259" s="19">
        <f t="shared" si="29"/>
        <v>35387.991781484336</v>
      </c>
      <c r="D259" s="17">
        <f t="shared" si="30"/>
        <v>21462121.111332498</v>
      </c>
      <c r="E259" s="17">
        <f t="shared" si="24"/>
        <v>56055.855317410096</v>
      </c>
      <c r="F259" s="17">
        <f t="shared" si="25"/>
        <v>87636.994537941049</v>
      </c>
      <c r="G259" s="17">
        <f t="shared" si="31"/>
        <v>143692.84985535115</v>
      </c>
      <c r="H259" s="17">
        <f t="shared" si="26"/>
        <v>21406065.256015088</v>
      </c>
      <c r="I259" s="2">
        <f t="shared" si="27"/>
        <v>151.06722271983469</v>
      </c>
      <c r="J259" s="19"/>
    </row>
    <row r="260" spans="2:10">
      <c r="B260" s="16">
        <f t="shared" si="28"/>
        <v>251</v>
      </c>
      <c r="C260" s="19">
        <f t="shared" si="29"/>
        <v>35353.857124518603</v>
      </c>
      <c r="D260" s="17">
        <f t="shared" si="30"/>
        <v>21441419.113139607</v>
      </c>
      <c r="E260" s="17">
        <f t="shared" si="24"/>
        <v>56377.708900738493</v>
      </c>
      <c r="F260" s="17">
        <f t="shared" si="25"/>
        <v>87552.461378653403</v>
      </c>
      <c r="G260" s="17">
        <f t="shared" si="31"/>
        <v>143930.1702793919</v>
      </c>
      <c r="H260" s="17">
        <f t="shared" si="26"/>
        <v>21385041.404238869</v>
      </c>
      <c r="I260" s="2">
        <f t="shared" si="27"/>
        <v>151.31672252021178</v>
      </c>
      <c r="J260" s="19"/>
    </row>
    <row r="261" spans="2:10">
      <c r="B261" s="16">
        <f t="shared" si="28"/>
        <v>252</v>
      </c>
      <c r="C261" s="19">
        <f t="shared" si="29"/>
        <v>35319.134524032474</v>
      </c>
      <c r="D261" s="17">
        <f t="shared" si="30"/>
        <v>21420360.538762901</v>
      </c>
      <c r="E261" s="17">
        <f t="shared" si="24"/>
        <v>56701.410457459031</v>
      </c>
      <c r="F261" s="17">
        <f t="shared" si="25"/>
        <v>87466.472199948519</v>
      </c>
      <c r="G261" s="17">
        <f t="shared" si="31"/>
        <v>144167.88265740755</v>
      </c>
      <c r="H261" s="17">
        <f t="shared" si="26"/>
        <v>21363659.128305443</v>
      </c>
      <c r="I261" s="2">
        <f t="shared" si="27"/>
        <v>151.56663438979402</v>
      </c>
      <c r="J261" s="19"/>
    </row>
    <row r="262" spans="2:10">
      <c r="B262" s="16">
        <f t="shared" si="28"/>
        <v>253</v>
      </c>
      <c r="C262" s="19">
        <f t="shared" si="29"/>
        <v>35283.81995690614</v>
      </c>
      <c r="D262" s="17">
        <f t="shared" si="30"/>
        <v>21398942.948262349</v>
      </c>
      <c r="E262" s="17">
        <f t="shared" si="24"/>
        <v>57026.970598004016</v>
      </c>
      <c r="F262" s="17">
        <f t="shared" si="25"/>
        <v>87379.017038737933</v>
      </c>
      <c r="G262" s="17">
        <f t="shared" si="31"/>
        <v>144405.98763674195</v>
      </c>
      <c r="H262" s="17">
        <f t="shared" si="26"/>
        <v>21341915.977664344</v>
      </c>
      <c r="I262" s="2">
        <f t="shared" si="27"/>
        <v>151.81695900914718</v>
      </c>
      <c r="J262" s="19"/>
    </row>
    <row r="263" spans="2:10">
      <c r="B263" s="16">
        <f t="shared" si="28"/>
        <v>254</v>
      </c>
      <c r="C263" s="19">
        <f t="shared" si="29"/>
        <v>35247.909375865012</v>
      </c>
      <c r="D263" s="17">
        <f t="shared" si="30"/>
        <v>21377163.887040209</v>
      </c>
      <c r="E263" s="17">
        <f t="shared" si="24"/>
        <v>57354.39999372726</v>
      </c>
      <c r="F263" s="17">
        <f t="shared" si="25"/>
        <v>87290.085872080861</v>
      </c>
      <c r="G263" s="17">
        <f t="shared" si="31"/>
        <v>144644.48586580812</v>
      </c>
      <c r="H263" s="17">
        <f t="shared" si="26"/>
        <v>21319809.48704648</v>
      </c>
      <c r="I263" s="2">
        <f t="shared" si="27"/>
        <v>152.06769705996109</v>
      </c>
      <c r="J263" s="19"/>
    </row>
    <row r="264" spans="2:10">
      <c r="B264" s="16">
        <f t="shared" si="28"/>
        <v>255</v>
      </c>
      <c r="C264" s="19">
        <f t="shared" si="29"/>
        <v>35211.398709308356</v>
      </c>
      <c r="D264" s="17">
        <f t="shared" si="30"/>
        <v>21355020.885755789</v>
      </c>
      <c r="E264" s="17">
        <f t="shared" si="24"/>
        <v>57683.70937725385</v>
      </c>
      <c r="F264" s="17">
        <f t="shared" si="25"/>
        <v>87199.668616836148</v>
      </c>
      <c r="G264" s="17">
        <f t="shared" si="31"/>
        <v>144883.37799409</v>
      </c>
      <c r="H264" s="17">
        <f t="shared" si="26"/>
        <v>21297337.176378533</v>
      </c>
      <c r="I264" s="2">
        <f t="shared" si="27"/>
        <v>152.31884922505139</v>
      </c>
      <c r="J264" s="19"/>
    </row>
    <row r="265" spans="2:10">
      <c r="B265" s="16">
        <f t="shared" si="28"/>
        <v>256</v>
      </c>
      <c r="C265" s="19">
        <f t="shared" si="29"/>
        <v>35174.283861197531</v>
      </c>
      <c r="D265" s="17">
        <f t="shared" si="30"/>
        <v>21332511.460239731</v>
      </c>
      <c r="E265" s="17">
        <f t="shared" si="24"/>
        <v>58014.90954283184</v>
      </c>
      <c r="F265" s="17">
        <f t="shared" si="25"/>
        <v>87107.755129312238</v>
      </c>
      <c r="G265" s="17">
        <f t="shared" si="31"/>
        <v>145122.66467214408</v>
      </c>
      <c r="H265" s="17">
        <f t="shared" si="26"/>
        <v>21274496.550696898</v>
      </c>
      <c r="I265" s="2">
        <f t="shared" si="27"/>
        <v>152.57041618836149</v>
      </c>
      <c r="J265" s="19"/>
    </row>
    <row r="266" spans="2:10">
      <c r="B266" s="16">
        <f t="shared" si="28"/>
        <v>257</v>
      </c>
      <c r="C266" s="19">
        <f t="shared" si="29"/>
        <v>35136.560710899532</v>
      </c>
      <c r="D266" s="17">
        <f t="shared" si="30"/>
        <v>21309633.111407798</v>
      </c>
      <c r="E266" s="17">
        <f t="shared" ref="E266:E329" si="32">IF(B266="","",G266-F266)</f>
        <v>58348.011346686239</v>
      </c>
      <c r="F266" s="17">
        <f t="shared" ref="F266:F329" si="33">IF(B266="","",D266*Vextir/12)</f>
        <v>87014.335204915187</v>
      </c>
      <c r="G266" s="17">
        <f t="shared" si="31"/>
        <v>145362.34655160143</v>
      </c>
      <c r="H266" s="17">
        <f t="shared" ref="H266:H329" si="34">IF(B266="","",D266-E266)</f>
        <v>21251285.100061111</v>
      </c>
      <c r="I266" s="2">
        <f t="shared" ref="I266:I329" si="35">IF((OR(B266="",I265="")),"",I265*(1+Mán.verðbólga))</f>
        <v>152.82239863496437</v>
      </c>
      <c r="J266" s="19"/>
    </row>
    <row r="267" spans="2:10">
      <c r="B267" s="16">
        <f t="shared" ref="B267:B330" si="36">IF(OR(B266="",B266=Fj.afborgana),"",B266+1)</f>
        <v>258</v>
      </c>
      <c r="C267" s="19">
        <f t="shared" ref="C267:C330" si="37">IF(B267="","",IF(Verðbólga=0,0,+H266*I267/I266-H266))</f>
        <v>35098.225113034248</v>
      </c>
      <c r="D267" s="17">
        <f t="shared" ref="D267:D330" si="38">IF(B267="","",IF(OR(Verðbólga="",Verðbólga=0),H266,H266*I267/I266))</f>
        <v>21286383.325174145</v>
      </c>
      <c r="E267" s="17">
        <f t="shared" si="32"/>
        <v>58683.02570737488</v>
      </c>
      <c r="F267" s="17">
        <f t="shared" si="33"/>
        <v>86919.398577794433</v>
      </c>
      <c r="G267" s="17">
        <f t="shared" ref="G267:G330" si="39">IF(B267="","",PMT(Vextir/12,Fj.afborgana-B266,-D267))</f>
        <v>145602.42428516931</v>
      </c>
      <c r="H267" s="17">
        <f t="shared" si="34"/>
        <v>21227700.29946677</v>
      </c>
      <c r="I267" s="2">
        <f t="shared" si="35"/>
        <v>153.07479725106447</v>
      </c>
      <c r="J267" s="19"/>
    </row>
    <row r="268" spans="2:10">
      <c r="B268" s="16">
        <f t="shared" si="36"/>
        <v>259</v>
      </c>
      <c r="C268" s="19">
        <f t="shared" si="37"/>
        <v>35059.272897366434</v>
      </c>
      <c r="D268" s="17">
        <f t="shared" si="38"/>
        <v>21262759.572364137</v>
      </c>
      <c r="E268" s="17">
        <f t="shared" si="32"/>
        <v>59019.963606146062</v>
      </c>
      <c r="F268" s="17">
        <f t="shared" si="33"/>
        <v>86822.934920486892</v>
      </c>
      <c r="G268" s="17">
        <f t="shared" si="39"/>
        <v>145842.89852663295</v>
      </c>
      <c r="H268" s="17">
        <f t="shared" si="34"/>
        <v>21203739.608757991</v>
      </c>
      <c r="I268" s="2">
        <f t="shared" si="35"/>
        <v>153.32761272399955</v>
      </c>
      <c r="J268" s="19"/>
    </row>
    <row r="269" spans="2:10">
      <c r="B269" s="16">
        <f t="shared" si="36"/>
        <v>260</v>
      </c>
      <c r="C269" s="19">
        <f t="shared" si="37"/>
        <v>35019.699868611991</v>
      </c>
      <c r="D269" s="17">
        <f t="shared" si="38"/>
        <v>21238759.308626603</v>
      </c>
      <c r="E269" s="17">
        <f t="shared" si="32"/>
        <v>59358.836087298798</v>
      </c>
      <c r="F269" s="17">
        <f t="shared" si="33"/>
        <v>86724.93384355864</v>
      </c>
      <c r="G269" s="17">
        <f t="shared" si="39"/>
        <v>146083.76993085744</v>
      </c>
      <c r="H269" s="17">
        <f t="shared" si="34"/>
        <v>21179400.472539306</v>
      </c>
      <c r="I269" s="2">
        <f t="shared" si="35"/>
        <v>153.58084574224259</v>
      </c>
      <c r="J269" s="19"/>
    </row>
    <row r="270" spans="2:10">
      <c r="B270" s="16">
        <f t="shared" si="36"/>
        <v>261</v>
      </c>
      <c r="C270" s="19">
        <f t="shared" si="37"/>
        <v>34979.50180632621</v>
      </c>
      <c r="D270" s="17">
        <f t="shared" si="38"/>
        <v>21214379.974345632</v>
      </c>
      <c r="E270" s="17">
        <f t="shared" si="32"/>
        <v>59699.654258544586</v>
      </c>
      <c r="F270" s="17">
        <f t="shared" si="33"/>
        <v>86625.384895244671</v>
      </c>
      <c r="G270" s="17">
        <f t="shared" si="39"/>
        <v>146325.03915378926</v>
      </c>
      <c r="H270" s="17">
        <f t="shared" si="34"/>
        <v>21154680.320087086</v>
      </c>
      <c r="I270" s="2">
        <f t="shared" si="35"/>
        <v>153.83449699540358</v>
      </c>
      <c r="J270" s="19"/>
    </row>
    <row r="271" spans="2:10">
      <c r="B271" s="16">
        <f t="shared" si="36"/>
        <v>262</v>
      </c>
      <c r="C271" s="19">
        <f t="shared" si="37"/>
        <v>34938.67446475476</v>
      </c>
      <c r="D271" s="17">
        <f t="shared" si="38"/>
        <v>21189618.994551841</v>
      </c>
      <c r="E271" s="17">
        <f t="shared" si="32"/>
        <v>60042.429291371736</v>
      </c>
      <c r="F271" s="17">
        <f t="shared" si="33"/>
        <v>86524.277561086681</v>
      </c>
      <c r="G271" s="17">
        <f t="shared" si="39"/>
        <v>146566.70685245842</v>
      </c>
      <c r="H271" s="17">
        <f t="shared" si="34"/>
        <v>21129576.56526047</v>
      </c>
      <c r="I271" s="2">
        <f t="shared" si="35"/>
        <v>154.08856717423149</v>
      </c>
      <c r="J271" s="19"/>
    </row>
    <row r="272" spans="2:10">
      <c r="B272" s="16">
        <f t="shared" si="36"/>
        <v>263</v>
      </c>
      <c r="C272" s="19">
        <f t="shared" si="37"/>
        <v>34897.213572677225</v>
      </c>
      <c r="D272" s="17">
        <f t="shared" si="38"/>
        <v>21164473.778833147</v>
      </c>
      <c r="E272" s="17">
        <f t="shared" si="32"/>
        <v>60387.172421411276</v>
      </c>
      <c r="F272" s="17">
        <f t="shared" si="33"/>
        <v>86421.601263568693</v>
      </c>
      <c r="G272" s="17">
        <f t="shared" si="39"/>
        <v>146808.77368497997</v>
      </c>
      <c r="H272" s="17">
        <f t="shared" si="34"/>
        <v>21104086.606411736</v>
      </c>
      <c r="I272" s="2">
        <f t="shared" si="35"/>
        <v>154.34305697061612</v>
      </c>
      <c r="J272" s="19"/>
    </row>
    <row r="273" spans="2:10">
      <c r="B273" s="16">
        <f t="shared" si="36"/>
        <v>264</v>
      </c>
      <c r="C273" s="19">
        <f t="shared" si="37"/>
        <v>34855.114833254367</v>
      </c>
      <c r="D273" s="17">
        <f t="shared" si="38"/>
        <v>21138941.721244991</v>
      </c>
      <c r="E273" s="17">
        <f t="shared" si="32"/>
        <v>60733.894948805551</v>
      </c>
      <c r="F273" s="17">
        <f t="shared" si="33"/>
        <v>86317.345361750384</v>
      </c>
      <c r="G273" s="17">
        <f t="shared" si="39"/>
        <v>147051.24031055594</v>
      </c>
      <c r="H273" s="17">
        <f t="shared" si="34"/>
        <v>21078207.826296184</v>
      </c>
      <c r="I273" s="2">
        <f t="shared" si="35"/>
        <v>154.59796707759</v>
      </c>
      <c r="J273" s="19"/>
    </row>
    <row r="274" spans="2:10">
      <c r="B274" s="16">
        <f t="shared" si="36"/>
        <v>265</v>
      </c>
      <c r="C274" s="19">
        <f t="shared" si="37"/>
        <v>34812.373923897743</v>
      </c>
      <c r="D274" s="17">
        <f t="shared" si="38"/>
        <v>21113020.200220082</v>
      </c>
      <c r="E274" s="17">
        <f t="shared" si="32"/>
        <v>61082.608238578323</v>
      </c>
      <c r="F274" s="17">
        <f t="shared" si="33"/>
        <v>86211.499150898671</v>
      </c>
      <c r="G274" s="17">
        <f t="shared" si="39"/>
        <v>147294.10738947699</v>
      </c>
      <c r="H274" s="17">
        <f t="shared" si="34"/>
        <v>21051937.591981504</v>
      </c>
      <c r="I274" s="2">
        <f t="shared" si="35"/>
        <v>154.85329818933022</v>
      </c>
      <c r="J274" s="19"/>
    </row>
    <row r="275" spans="2:10">
      <c r="B275" s="16">
        <f t="shared" si="36"/>
        <v>266</v>
      </c>
      <c r="C275" s="19">
        <f t="shared" si="37"/>
        <v>34768.986496109515</v>
      </c>
      <c r="D275" s="17">
        <f t="shared" si="38"/>
        <v>21086706.578477614</v>
      </c>
      <c r="E275" s="17">
        <f t="shared" si="32"/>
        <v>61433.323721007633</v>
      </c>
      <c r="F275" s="17">
        <f t="shared" si="33"/>
        <v>86104.051862116918</v>
      </c>
      <c r="G275" s="17">
        <f t="shared" si="39"/>
        <v>147537.37558312455</v>
      </c>
      <c r="H275" s="17">
        <f t="shared" si="34"/>
        <v>21025273.254756607</v>
      </c>
      <c r="I275" s="2">
        <f t="shared" si="35"/>
        <v>155.1090510011604</v>
      </c>
      <c r="J275" s="19"/>
    </row>
    <row r="276" spans="2:10">
      <c r="B276" s="16">
        <f t="shared" si="36"/>
        <v>267</v>
      </c>
      <c r="C276" s="19">
        <f t="shared" si="37"/>
        <v>34724.948175318539</v>
      </c>
      <c r="D276" s="17">
        <f t="shared" si="38"/>
        <v>21059998.202931926</v>
      </c>
      <c r="E276" s="17">
        <f t="shared" si="32"/>
        <v>61786.052891999978</v>
      </c>
      <c r="F276" s="17">
        <f t="shared" si="33"/>
        <v>85994.992661972035</v>
      </c>
      <c r="G276" s="17">
        <f t="shared" si="39"/>
        <v>147781.04555397201</v>
      </c>
      <c r="H276" s="17">
        <f t="shared" si="34"/>
        <v>20998212.150039926</v>
      </c>
      <c r="I276" s="2">
        <f t="shared" si="35"/>
        <v>155.3652262095525</v>
      </c>
      <c r="J276" s="19"/>
    </row>
    <row r="277" spans="2:10">
      <c r="B277" s="16">
        <f t="shared" si="36"/>
        <v>268</v>
      </c>
      <c r="C277" s="19">
        <f t="shared" si="37"/>
        <v>34680.254560761154</v>
      </c>
      <c r="D277" s="17">
        <f t="shared" si="38"/>
        <v>21032892.404600687</v>
      </c>
      <c r="E277" s="17">
        <f t="shared" si="32"/>
        <v>62140.80731346774</v>
      </c>
      <c r="F277" s="17">
        <f t="shared" si="33"/>
        <v>85884.310652119471</v>
      </c>
      <c r="G277" s="17">
        <f t="shared" si="39"/>
        <v>148025.11796558721</v>
      </c>
      <c r="H277" s="17">
        <f t="shared" si="34"/>
        <v>20970751.597287219</v>
      </c>
      <c r="I277" s="2">
        <f t="shared" si="35"/>
        <v>155.6218245121288</v>
      </c>
      <c r="J277" s="19"/>
    </row>
    <row r="278" spans="2:10">
      <c r="B278" s="16">
        <f t="shared" si="36"/>
        <v>269</v>
      </c>
      <c r="C278" s="19">
        <f t="shared" si="37"/>
        <v>34634.901225291193</v>
      </c>
      <c r="D278" s="17">
        <f t="shared" si="38"/>
        <v>21005386.49851251</v>
      </c>
      <c r="E278" s="17">
        <f t="shared" si="32"/>
        <v>62497.598613707596</v>
      </c>
      <c r="F278" s="17">
        <f t="shared" si="33"/>
        <v>85771.994868926078</v>
      </c>
      <c r="G278" s="17">
        <f t="shared" si="39"/>
        <v>148269.59348263367</v>
      </c>
      <c r="H278" s="17">
        <f t="shared" si="34"/>
        <v>20942888.899898801</v>
      </c>
      <c r="I278" s="2">
        <f t="shared" si="35"/>
        <v>155.87884660766375</v>
      </c>
      <c r="J278" s="19"/>
    </row>
    <row r="279" spans="2:10">
      <c r="B279" s="16">
        <f t="shared" si="36"/>
        <v>270</v>
      </c>
      <c r="C279" s="19">
        <f t="shared" si="37"/>
        <v>34588.883715264499</v>
      </c>
      <c r="D279" s="17">
        <f t="shared" si="38"/>
        <v>20977477.783614065</v>
      </c>
      <c r="E279" s="17">
        <f t="shared" si="32"/>
        <v>62856.438487782158</v>
      </c>
      <c r="F279" s="17">
        <f t="shared" si="33"/>
        <v>85658.034283090776</v>
      </c>
      <c r="G279" s="17">
        <f t="shared" si="39"/>
        <v>148514.47277087293</v>
      </c>
      <c r="H279" s="17">
        <f t="shared" si="34"/>
        <v>20914621.345126282</v>
      </c>
      <c r="I279" s="2">
        <f t="shared" si="35"/>
        <v>156.13629319608586</v>
      </c>
      <c r="J279" s="19"/>
    </row>
    <row r="280" spans="2:10">
      <c r="B280" s="16">
        <f t="shared" si="36"/>
        <v>271</v>
      </c>
      <c r="C280" s="19">
        <f t="shared" si="37"/>
        <v>34542.197550352663</v>
      </c>
      <c r="D280" s="17">
        <f t="shared" si="38"/>
        <v>20949163.542676635</v>
      </c>
      <c r="E280" s="17">
        <f t="shared" si="32"/>
        <v>63217.338697902902</v>
      </c>
      <c r="F280" s="17">
        <f t="shared" si="33"/>
        <v>85542.417799262927</v>
      </c>
      <c r="G280" s="17">
        <f t="shared" si="39"/>
        <v>148759.75649716583</v>
      </c>
      <c r="H280" s="17">
        <f t="shared" si="34"/>
        <v>20885946.203978732</v>
      </c>
      <c r="I280" s="2">
        <f t="shared" si="35"/>
        <v>156.39416497847964</v>
      </c>
      <c r="J280" s="19"/>
    </row>
    <row r="281" spans="2:10">
      <c r="B281" s="16">
        <f t="shared" si="36"/>
        <v>272</v>
      </c>
      <c r="C281" s="19">
        <f t="shared" si="37"/>
        <v>34494.838223401457</v>
      </c>
      <c r="D281" s="17">
        <f t="shared" si="38"/>
        <v>20920441.042202134</v>
      </c>
      <c r="E281" s="17">
        <f t="shared" si="32"/>
        <v>63580.311073816032</v>
      </c>
      <c r="F281" s="17">
        <f t="shared" si="33"/>
        <v>85425.134255658719</v>
      </c>
      <c r="G281" s="17">
        <f t="shared" si="39"/>
        <v>149005.44532947475</v>
      </c>
      <c r="H281" s="17">
        <f t="shared" si="34"/>
        <v>20856860.731128316</v>
      </c>
      <c r="I281" s="2">
        <f t="shared" si="35"/>
        <v>156.65246265708751</v>
      </c>
      <c r="J281" s="19"/>
    </row>
    <row r="282" spans="2:10">
      <c r="B282" s="16">
        <f t="shared" si="36"/>
        <v>273</v>
      </c>
      <c r="C282" s="19">
        <f t="shared" si="37"/>
        <v>34446.801200285554</v>
      </c>
      <c r="D282" s="17">
        <f t="shared" si="38"/>
        <v>20891307.532328602</v>
      </c>
      <c r="E282" s="17">
        <f t="shared" si="32"/>
        <v>63945.367513190111</v>
      </c>
      <c r="F282" s="17">
        <f t="shared" si="33"/>
        <v>85306.172423675132</v>
      </c>
      <c r="G282" s="17">
        <f t="shared" si="39"/>
        <v>149251.53993686524</v>
      </c>
      <c r="H282" s="17">
        <f t="shared" si="34"/>
        <v>20827362.164815411</v>
      </c>
      <c r="I282" s="2">
        <f t="shared" si="35"/>
        <v>156.91118693531172</v>
      </c>
      <c r="J282" s="19"/>
    </row>
    <row r="283" spans="2:10">
      <c r="B283" s="16">
        <f t="shared" si="36"/>
        <v>274</v>
      </c>
      <c r="C283" s="19">
        <f t="shared" si="37"/>
        <v>34398.081919725984</v>
      </c>
      <c r="D283" s="17">
        <f t="shared" si="38"/>
        <v>20861760.246735137</v>
      </c>
      <c r="E283" s="17">
        <f t="shared" si="32"/>
        <v>64312.519982005906</v>
      </c>
      <c r="F283" s="17">
        <f t="shared" si="33"/>
        <v>85185.521007501811</v>
      </c>
      <c r="G283" s="17">
        <f t="shared" si="39"/>
        <v>149498.04098950772</v>
      </c>
      <c r="H283" s="17">
        <f t="shared" si="34"/>
        <v>20797447.726753131</v>
      </c>
      <c r="I283" s="2">
        <f t="shared" si="35"/>
        <v>157.17033851771617</v>
      </c>
      <c r="J283" s="19"/>
    </row>
    <row r="284" spans="2:10">
      <c r="B284" s="16">
        <f t="shared" si="36"/>
        <v>275</v>
      </c>
      <c r="C284" s="19">
        <f t="shared" si="37"/>
        <v>34348.675793167204</v>
      </c>
      <c r="D284" s="17">
        <f t="shared" si="38"/>
        <v>20831796.402546298</v>
      </c>
      <c r="E284" s="17">
        <f t="shared" si="32"/>
        <v>64681.780514948972</v>
      </c>
      <c r="F284" s="17">
        <f t="shared" si="33"/>
        <v>85063.168643730722</v>
      </c>
      <c r="G284" s="17">
        <f t="shared" si="39"/>
        <v>149744.94915867969</v>
      </c>
      <c r="H284" s="17">
        <f t="shared" si="34"/>
        <v>20767114.62203135</v>
      </c>
      <c r="I284" s="2">
        <f t="shared" si="35"/>
        <v>157.4299181100285</v>
      </c>
      <c r="J284" s="19"/>
    </row>
    <row r="285" spans="2:10">
      <c r="B285" s="16">
        <f t="shared" si="36"/>
        <v>276</v>
      </c>
      <c r="C285" s="19">
        <f t="shared" si="37"/>
        <v>34298.578204579651</v>
      </c>
      <c r="D285" s="17">
        <f t="shared" si="38"/>
        <v>20801413.200235929</v>
      </c>
      <c r="E285" s="17">
        <f t="shared" si="32"/>
        <v>65053.161215803819</v>
      </c>
      <c r="F285" s="17">
        <f t="shared" si="33"/>
        <v>84939.103900963382</v>
      </c>
      <c r="G285" s="17">
        <f t="shared" si="39"/>
        <v>149992.2651167672</v>
      </c>
      <c r="H285" s="17">
        <f t="shared" si="34"/>
        <v>20736360.039020125</v>
      </c>
      <c r="I285" s="2">
        <f t="shared" si="35"/>
        <v>157.68992641914184</v>
      </c>
      <c r="J285" s="19"/>
    </row>
    <row r="286" spans="2:10">
      <c r="B286" s="16">
        <f t="shared" si="36"/>
        <v>277</v>
      </c>
      <c r="C286" s="19">
        <f t="shared" si="37"/>
        <v>34247.784510333091</v>
      </c>
      <c r="D286" s="17">
        <f t="shared" si="38"/>
        <v>20770607.823530458</v>
      </c>
      <c r="E286" s="17">
        <f t="shared" si="32"/>
        <v>65426.674257850653</v>
      </c>
      <c r="F286" s="17">
        <f t="shared" si="33"/>
        <v>84813.315279416041</v>
      </c>
      <c r="G286" s="17">
        <f t="shared" si="39"/>
        <v>150239.98953726669</v>
      </c>
      <c r="H286" s="17">
        <f t="shared" si="34"/>
        <v>20705181.149272606</v>
      </c>
      <c r="I286" s="2">
        <f t="shared" si="35"/>
        <v>157.95036415311688</v>
      </c>
      <c r="J286" s="19"/>
    </row>
    <row r="287" spans="2:10">
      <c r="B287" s="16">
        <f t="shared" si="36"/>
        <v>278</v>
      </c>
      <c r="C287" s="19">
        <f t="shared" si="37"/>
        <v>34196.290039010346</v>
      </c>
      <c r="D287" s="17">
        <f t="shared" si="38"/>
        <v>20739377.439311616</v>
      </c>
      <c r="E287" s="17">
        <f t="shared" si="32"/>
        <v>65802.331884264771</v>
      </c>
      <c r="F287" s="17">
        <f t="shared" si="33"/>
        <v>84685.791210522439</v>
      </c>
      <c r="G287" s="17">
        <f t="shared" si="39"/>
        <v>150488.12309478721</v>
      </c>
      <c r="H287" s="17">
        <f t="shared" si="34"/>
        <v>20673575.107427351</v>
      </c>
      <c r="I287" s="2">
        <f t="shared" si="35"/>
        <v>158.21123202118366</v>
      </c>
      <c r="J287" s="19"/>
    </row>
    <row r="288" spans="2:10">
      <c r="B288" s="16">
        <f t="shared" si="36"/>
        <v>279</v>
      </c>
      <c r="C288" s="19">
        <f t="shared" si="37"/>
        <v>34144.090091269463</v>
      </c>
      <c r="D288" s="17">
        <f t="shared" si="38"/>
        <v>20707719.197518621</v>
      </c>
      <c r="E288" s="17">
        <f t="shared" si="32"/>
        <v>66180.146408517219</v>
      </c>
      <c r="F288" s="17">
        <f t="shared" si="33"/>
        <v>84556.520056534369</v>
      </c>
      <c r="G288" s="17">
        <f t="shared" si="39"/>
        <v>150736.66646505159</v>
      </c>
      <c r="H288" s="17">
        <f t="shared" si="34"/>
        <v>20641539.051110104</v>
      </c>
      <c r="I288" s="2">
        <f t="shared" si="35"/>
        <v>158.47253073374361</v>
      </c>
      <c r="J288" s="19"/>
    </row>
    <row r="289" spans="2:10">
      <c r="B289" s="16">
        <f t="shared" si="36"/>
        <v>280</v>
      </c>
      <c r="C289" s="19">
        <f t="shared" si="37"/>
        <v>34091.1799396649</v>
      </c>
      <c r="D289" s="17">
        <f t="shared" si="38"/>
        <v>20675630.231049769</v>
      </c>
      <c r="E289" s="17">
        <f t="shared" si="32"/>
        <v>66560.130214779143</v>
      </c>
      <c r="F289" s="17">
        <f t="shared" si="33"/>
        <v>84425.490110119892</v>
      </c>
      <c r="G289" s="17">
        <f t="shared" si="39"/>
        <v>150985.62032489904</v>
      </c>
      <c r="H289" s="17">
        <f t="shared" si="34"/>
        <v>20609070.100834988</v>
      </c>
      <c r="I289" s="2">
        <f t="shared" si="35"/>
        <v>158.73426100237143</v>
      </c>
      <c r="J289" s="19"/>
    </row>
    <row r="290" spans="2:10">
      <c r="B290" s="16">
        <f t="shared" si="36"/>
        <v>281</v>
      </c>
      <c r="C290" s="19">
        <f t="shared" si="37"/>
        <v>34037.554828502238</v>
      </c>
      <c r="D290" s="17">
        <f t="shared" si="38"/>
        <v>20643107.65566349</v>
      </c>
      <c r="E290" s="17">
        <f t="shared" si="32"/>
        <v>66942.295758327207</v>
      </c>
      <c r="F290" s="17">
        <f t="shared" si="33"/>
        <v>84292.68959395925</v>
      </c>
      <c r="G290" s="17">
        <f t="shared" si="39"/>
        <v>151234.98535228646</v>
      </c>
      <c r="H290" s="17">
        <f t="shared" si="34"/>
        <v>20576165.359905165</v>
      </c>
      <c r="I290" s="2">
        <f t="shared" si="35"/>
        <v>158.99642353981707</v>
      </c>
      <c r="J290" s="19"/>
    </row>
    <row r="291" spans="2:10">
      <c r="B291" s="16">
        <f t="shared" si="36"/>
        <v>282</v>
      </c>
      <c r="C291" s="19">
        <f t="shared" si="37"/>
        <v>33983.209973637015</v>
      </c>
      <c r="D291" s="17">
        <f t="shared" si="38"/>
        <v>20610148.569878802</v>
      </c>
      <c r="E291" s="17">
        <f t="shared" si="32"/>
        <v>67326.655565952038</v>
      </c>
      <c r="F291" s="17">
        <f t="shared" si="33"/>
        <v>84158.106660338439</v>
      </c>
      <c r="G291" s="17">
        <f t="shared" si="39"/>
        <v>151484.76222629048</v>
      </c>
      <c r="H291" s="17">
        <f t="shared" si="34"/>
        <v>20542821.914312851</v>
      </c>
      <c r="I291" s="2">
        <f t="shared" si="35"/>
        <v>159.25901906000763</v>
      </c>
      <c r="J291" s="19"/>
    </row>
    <row r="292" spans="2:10">
      <c r="B292" s="16">
        <f t="shared" si="36"/>
        <v>283</v>
      </c>
      <c r="C292" s="19">
        <f t="shared" si="37"/>
        <v>33928.140562355518</v>
      </c>
      <c r="D292" s="17">
        <f t="shared" si="38"/>
        <v>20576750.054875206</v>
      </c>
      <c r="E292" s="17">
        <f t="shared" si="32"/>
        <v>67713.222236368849</v>
      </c>
      <c r="F292" s="17">
        <f t="shared" si="33"/>
        <v>84021.729390740438</v>
      </c>
      <c r="G292" s="17">
        <f t="shared" si="39"/>
        <v>151734.95162710929</v>
      </c>
      <c r="H292" s="17">
        <f t="shared" si="34"/>
        <v>20509036.832638837</v>
      </c>
      <c r="I292" s="2">
        <f t="shared" si="35"/>
        <v>159.52204827804928</v>
      </c>
      <c r="J292" s="19"/>
    </row>
    <row r="293" spans="2:10">
      <c r="B293" s="16">
        <f t="shared" si="36"/>
        <v>284</v>
      </c>
      <c r="C293" s="19">
        <f t="shared" si="37"/>
        <v>33872.34175318107</v>
      </c>
      <c r="D293" s="17">
        <f t="shared" si="38"/>
        <v>20542909.174392018</v>
      </c>
      <c r="E293" s="17">
        <f t="shared" si="32"/>
        <v>68102.008440630321</v>
      </c>
      <c r="F293" s="17">
        <f t="shared" si="33"/>
        <v>83883.545795434082</v>
      </c>
      <c r="G293" s="17">
        <f t="shared" si="39"/>
        <v>151985.5542360644</v>
      </c>
      <c r="H293" s="17">
        <f t="shared" si="34"/>
        <v>20474807.16595139</v>
      </c>
      <c r="I293" s="2">
        <f t="shared" si="35"/>
        <v>159.78551191022933</v>
      </c>
      <c r="J293" s="19"/>
    </row>
    <row r="294" spans="2:10">
      <c r="B294" s="16">
        <f t="shared" si="36"/>
        <v>285</v>
      </c>
      <c r="C294" s="19">
        <f t="shared" si="37"/>
        <v>33815.808675706387</v>
      </c>
      <c r="D294" s="17">
        <f t="shared" si="38"/>
        <v>20508622.974627096</v>
      </c>
      <c r="E294" s="17">
        <f t="shared" si="32"/>
        <v>68493.026922542078</v>
      </c>
      <c r="F294" s="17">
        <f t="shared" si="33"/>
        <v>83743.543813060649</v>
      </c>
      <c r="G294" s="17">
        <f t="shared" si="39"/>
        <v>152236.57073560273</v>
      </c>
      <c r="H294" s="17">
        <f t="shared" si="34"/>
        <v>20440129.947704554</v>
      </c>
      <c r="I294" s="2">
        <f t="shared" si="35"/>
        <v>160.04941067401802</v>
      </c>
      <c r="J294" s="19"/>
    </row>
    <row r="295" spans="2:10">
      <c r="B295" s="16">
        <f t="shared" si="36"/>
        <v>286</v>
      </c>
      <c r="C295" s="19">
        <f t="shared" si="37"/>
        <v>33758.536430448294</v>
      </c>
      <c r="D295" s="17">
        <f t="shared" si="38"/>
        <v>20473888.484135002</v>
      </c>
      <c r="E295" s="17">
        <f t="shared" si="32"/>
        <v>68886.290499080162</v>
      </c>
      <c r="F295" s="17">
        <f t="shared" si="33"/>
        <v>83601.711310217928</v>
      </c>
      <c r="G295" s="17">
        <f t="shared" si="39"/>
        <v>152488.00180929809</v>
      </c>
      <c r="H295" s="17">
        <f t="shared" si="34"/>
        <v>20405002.193635922</v>
      </c>
      <c r="I295" s="2">
        <f t="shared" si="35"/>
        <v>160.31374528807058</v>
      </c>
      <c r="J295" s="19"/>
    </row>
    <row r="296" spans="2:10">
      <c r="B296" s="16">
        <f t="shared" si="36"/>
        <v>287</v>
      </c>
      <c r="C296" s="19">
        <f t="shared" si="37"/>
        <v>33700.520088650286</v>
      </c>
      <c r="D296" s="17">
        <f t="shared" si="38"/>
        <v>20438702.713724572</v>
      </c>
      <c r="E296" s="17">
        <f t="shared" si="32"/>
        <v>69281.812060811484</v>
      </c>
      <c r="F296" s="17">
        <f t="shared" si="33"/>
        <v>83458.03608104201</v>
      </c>
      <c r="G296" s="17">
        <f t="shared" si="39"/>
        <v>152739.84814185349</v>
      </c>
      <c r="H296" s="17">
        <f t="shared" si="34"/>
        <v>20369420.901663762</v>
      </c>
      <c r="I296" s="2">
        <f t="shared" si="35"/>
        <v>160.57851647222915</v>
      </c>
      <c r="J296" s="19"/>
    </row>
    <row r="297" spans="2:10">
      <c r="B297" s="16">
        <f t="shared" si="36"/>
        <v>288</v>
      </c>
      <c r="C297" s="19">
        <f t="shared" si="37"/>
        <v>33641.754692129791</v>
      </c>
      <c r="D297" s="17">
        <f t="shared" si="38"/>
        <v>20403062.656355891</v>
      </c>
      <c r="E297" s="17">
        <f t="shared" si="32"/>
        <v>69679.604572316151</v>
      </c>
      <c r="F297" s="17">
        <f t="shared" si="33"/>
        <v>83312.50584678656</v>
      </c>
      <c r="G297" s="17">
        <f t="shared" si="39"/>
        <v>152992.11041910271</v>
      </c>
      <c r="H297" s="17">
        <f t="shared" si="34"/>
        <v>20333383.051783577</v>
      </c>
      <c r="I297" s="2">
        <f t="shared" si="35"/>
        <v>160.84372494752478</v>
      </c>
      <c r="J297" s="19"/>
    </row>
    <row r="298" spans="2:10">
      <c r="B298" s="16">
        <f t="shared" si="36"/>
        <v>289</v>
      </c>
      <c r="C298" s="19">
        <f t="shared" si="37"/>
        <v>33582.235253110528</v>
      </c>
      <c r="D298" s="17">
        <f t="shared" si="38"/>
        <v>20366965.287036687</v>
      </c>
      <c r="E298" s="17">
        <f t="shared" si="32"/>
        <v>70079.681072612482</v>
      </c>
      <c r="F298" s="17">
        <f t="shared" si="33"/>
        <v>83165.108255399813</v>
      </c>
      <c r="G298" s="17">
        <f t="shared" si="39"/>
        <v>153244.7893280123</v>
      </c>
      <c r="H298" s="17">
        <f t="shared" si="34"/>
        <v>20296885.605964076</v>
      </c>
      <c r="I298" s="2">
        <f t="shared" si="35"/>
        <v>161.10937143617932</v>
      </c>
      <c r="J298" s="19"/>
    </row>
    <row r="299" spans="2:10">
      <c r="B299" s="16">
        <f t="shared" si="36"/>
        <v>290</v>
      </c>
      <c r="C299" s="19">
        <f t="shared" si="37"/>
        <v>33521.956754025072</v>
      </c>
      <c r="D299" s="17">
        <f t="shared" si="38"/>
        <v>20330407.562718101</v>
      </c>
      <c r="E299" s="17">
        <f t="shared" si="32"/>
        <v>70482.054675584266</v>
      </c>
      <c r="F299" s="17">
        <f t="shared" si="33"/>
        <v>83015.830881098911</v>
      </c>
      <c r="G299" s="17">
        <f t="shared" si="39"/>
        <v>153497.88555668318</v>
      </c>
      <c r="H299" s="17">
        <f t="shared" si="34"/>
        <v>20259925.508042518</v>
      </c>
      <c r="I299" s="2">
        <f t="shared" si="35"/>
        <v>161.37545666160744</v>
      </c>
      <c r="J299" s="19"/>
    </row>
    <row r="300" spans="2:10">
      <c r="B300" s="16">
        <f t="shared" si="36"/>
        <v>291</v>
      </c>
      <c r="C300" s="19">
        <f t="shared" si="37"/>
        <v>33460.914147380739</v>
      </c>
      <c r="D300" s="17">
        <f t="shared" si="38"/>
        <v>20293386.422189899</v>
      </c>
      <c r="E300" s="17">
        <f t="shared" si="32"/>
        <v>70886.738570410875</v>
      </c>
      <c r="F300" s="17">
        <f t="shared" si="33"/>
        <v>82864.661223942094</v>
      </c>
      <c r="G300" s="17">
        <f t="shared" si="39"/>
        <v>153751.39979435297</v>
      </c>
      <c r="H300" s="17">
        <f t="shared" si="34"/>
        <v>20222499.683619488</v>
      </c>
      <c r="I300" s="2">
        <f t="shared" si="35"/>
        <v>161.6419813484186</v>
      </c>
      <c r="J300" s="19"/>
    </row>
    <row r="301" spans="2:10">
      <c r="B301" s="16">
        <f t="shared" si="36"/>
        <v>292</v>
      </c>
      <c r="C301" s="19">
        <f t="shared" si="37"/>
        <v>33399.1023555547</v>
      </c>
      <c r="D301" s="17">
        <f t="shared" si="38"/>
        <v>20255898.785975043</v>
      </c>
      <c r="E301" s="17">
        <f t="shared" si="32"/>
        <v>71293.746021999264</v>
      </c>
      <c r="F301" s="17">
        <f t="shared" si="33"/>
        <v>82711.586709398092</v>
      </c>
      <c r="G301" s="17">
        <f t="shared" si="39"/>
        <v>154005.33273139736</v>
      </c>
      <c r="H301" s="17">
        <f t="shared" si="34"/>
        <v>20184605.039953042</v>
      </c>
      <c r="I301" s="2">
        <f t="shared" si="35"/>
        <v>161.90894622241899</v>
      </c>
      <c r="J301" s="19"/>
    </row>
    <row r="302" spans="2:10">
      <c r="B302" s="16">
        <f t="shared" si="36"/>
        <v>293</v>
      </c>
      <c r="C302" s="19">
        <f t="shared" si="37"/>
        <v>33336.516270633787</v>
      </c>
      <c r="D302" s="17">
        <f t="shared" si="38"/>
        <v>20217941.556223676</v>
      </c>
      <c r="E302" s="17">
        <f t="shared" si="32"/>
        <v>71703.090371419239</v>
      </c>
      <c r="F302" s="17">
        <f t="shared" si="33"/>
        <v>82556.594687913341</v>
      </c>
      <c r="G302" s="17">
        <f t="shared" si="39"/>
        <v>154259.68505933258</v>
      </c>
      <c r="H302" s="17">
        <f t="shared" si="34"/>
        <v>20146238.465852257</v>
      </c>
      <c r="I302" s="2">
        <f t="shared" si="35"/>
        <v>162.17635201061356</v>
      </c>
      <c r="J302" s="19"/>
    </row>
    <row r="303" spans="2:10">
      <c r="B303" s="16">
        <f t="shared" si="36"/>
        <v>294</v>
      </c>
      <c r="C303" s="19">
        <f t="shared" si="37"/>
        <v>33273.150754228234</v>
      </c>
      <c r="D303" s="17">
        <f t="shared" si="38"/>
        <v>20179511.616606485</v>
      </c>
      <c r="E303" s="17">
        <f t="shared" si="32"/>
        <v>72114.785036340254</v>
      </c>
      <c r="F303" s="17">
        <f t="shared" si="33"/>
        <v>82399.672434476481</v>
      </c>
      <c r="G303" s="17">
        <f t="shared" si="39"/>
        <v>154514.45747081673</v>
      </c>
      <c r="H303" s="17">
        <f t="shared" si="34"/>
        <v>20107396.831570145</v>
      </c>
      <c r="I303" s="2">
        <f t="shared" si="35"/>
        <v>162.44419944120793</v>
      </c>
      <c r="J303" s="19"/>
    </row>
    <row r="304" spans="2:10">
      <c r="B304" s="16">
        <f t="shared" si="36"/>
        <v>295</v>
      </c>
      <c r="C304" s="19">
        <f t="shared" si="37"/>
        <v>33209.000637311488</v>
      </c>
      <c r="D304" s="17">
        <f t="shared" si="38"/>
        <v>20140605.832207456</v>
      </c>
      <c r="E304" s="17">
        <f t="shared" si="32"/>
        <v>72528.843511471394</v>
      </c>
      <c r="F304" s="17">
        <f t="shared" si="33"/>
        <v>82240.807148180451</v>
      </c>
      <c r="G304" s="17">
        <f t="shared" si="39"/>
        <v>154769.65065965184</v>
      </c>
      <c r="H304" s="17">
        <f t="shared" si="34"/>
        <v>20068076.988695987</v>
      </c>
      <c r="I304" s="2">
        <f t="shared" si="35"/>
        <v>162.71248924361043</v>
      </c>
      <c r="J304" s="19"/>
    </row>
    <row r="305" spans="2:10">
      <c r="B305" s="16">
        <f t="shared" si="36"/>
        <v>296</v>
      </c>
      <c r="C305" s="19">
        <f t="shared" si="37"/>
        <v>33144.060720026493</v>
      </c>
      <c r="D305" s="17">
        <f t="shared" si="38"/>
        <v>20101221.049416013</v>
      </c>
      <c r="E305" s="17">
        <f t="shared" si="32"/>
        <v>72945.279369004042</v>
      </c>
      <c r="F305" s="17">
        <f t="shared" si="33"/>
        <v>82079.985951782059</v>
      </c>
      <c r="G305" s="17">
        <f t="shared" si="39"/>
        <v>155025.2653207861</v>
      </c>
      <c r="H305" s="17">
        <f t="shared" si="34"/>
        <v>20028275.770047009</v>
      </c>
      <c r="I305" s="2">
        <f t="shared" si="35"/>
        <v>162.98122214843409</v>
      </c>
      <c r="J305" s="19"/>
    </row>
    <row r="306" spans="2:10">
      <c r="B306" s="16">
        <f t="shared" si="36"/>
        <v>297</v>
      </c>
      <c r="C306" s="19">
        <f t="shared" si="37"/>
        <v>33078.325771510601</v>
      </c>
      <c r="D306" s="17">
        <f t="shared" si="38"/>
        <v>20061354.09581852</v>
      </c>
      <c r="E306" s="17">
        <f t="shared" si="32"/>
        <v>73364.106259056149</v>
      </c>
      <c r="F306" s="17">
        <f t="shared" si="33"/>
        <v>81917.195891258962</v>
      </c>
      <c r="G306" s="17">
        <f t="shared" si="39"/>
        <v>155281.30215031511</v>
      </c>
      <c r="H306" s="17">
        <f t="shared" si="34"/>
        <v>19987989.989559464</v>
      </c>
      <c r="I306" s="2">
        <f t="shared" si="35"/>
        <v>163.25039888749853</v>
      </c>
      <c r="J306" s="19"/>
    </row>
    <row r="307" spans="2:10">
      <c r="B307" s="16">
        <f t="shared" si="36"/>
        <v>298</v>
      </c>
      <c r="C307" s="19">
        <f t="shared" si="37"/>
        <v>33011.790529727936</v>
      </c>
      <c r="D307" s="17">
        <f t="shared" si="38"/>
        <v>20021001.780089192</v>
      </c>
      <c r="E307" s="17">
        <f t="shared" si="32"/>
        <v>73785.33791012023</v>
      </c>
      <c r="F307" s="17">
        <f t="shared" si="33"/>
        <v>81752.423935364204</v>
      </c>
      <c r="G307" s="17">
        <f t="shared" si="39"/>
        <v>155537.76184548443</v>
      </c>
      <c r="H307" s="17">
        <f t="shared" si="34"/>
        <v>19947216.442179073</v>
      </c>
      <c r="I307" s="2">
        <f t="shared" si="35"/>
        <v>163.52002019383215</v>
      </c>
      <c r="J307" s="19"/>
    </row>
    <row r="308" spans="2:10">
      <c r="B308" s="16">
        <f t="shared" si="36"/>
        <v>299</v>
      </c>
      <c r="C308" s="19">
        <f t="shared" si="37"/>
        <v>32944.449701260775</v>
      </c>
      <c r="D308" s="17">
        <f t="shared" si="38"/>
        <v>19980160.891880333</v>
      </c>
      <c r="E308" s="17">
        <f t="shared" si="32"/>
        <v>74208.988129512974</v>
      </c>
      <c r="F308" s="17">
        <f t="shared" si="33"/>
        <v>81585.656975178033</v>
      </c>
      <c r="G308" s="17">
        <f t="shared" si="39"/>
        <v>155794.64510469101</v>
      </c>
      <c r="H308" s="17">
        <f t="shared" si="34"/>
        <v>19905951.903750822</v>
      </c>
      <c r="I308" s="2">
        <f t="shared" si="35"/>
        <v>163.79008680167391</v>
      </c>
      <c r="J308" s="19"/>
    </row>
    <row r="309" spans="2:10">
      <c r="B309" s="16">
        <f t="shared" si="36"/>
        <v>300</v>
      </c>
      <c r="C309" s="19">
        <f t="shared" si="37"/>
        <v>32876.297961156815</v>
      </c>
      <c r="D309" s="17">
        <f t="shared" si="38"/>
        <v>19938828.201711979</v>
      </c>
      <c r="E309" s="17">
        <f t="shared" si="32"/>
        <v>74635.070803827999</v>
      </c>
      <c r="F309" s="17">
        <f t="shared" si="33"/>
        <v>81416.881823657241</v>
      </c>
      <c r="G309" s="17">
        <f t="shared" si="39"/>
        <v>156051.95262748524</v>
      </c>
      <c r="H309" s="17">
        <f t="shared" si="34"/>
        <v>19864193.13090815</v>
      </c>
      <c r="I309" s="2">
        <f t="shared" si="35"/>
        <v>164.06059944647544</v>
      </c>
      <c r="J309" s="19"/>
    </row>
    <row r="310" spans="2:10">
      <c r="B310" s="16">
        <f t="shared" si="36"/>
        <v>301</v>
      </c>
      <c r="C310" s="19">
        <f t="shared" si="37"/>
        <v>32807.329952739179</v>
      </c>
      <c r="D310" s="17">
        <f t="shared" si="38"/>
        <v>19897000.460860889</v>
      </c>
      <c r="E310" s="17">
        <f t="shared" si="32"/>
        <v>75063.59989939096</v>
      </c>
      <c r="F310" s="17">
        <f t="shared" si="33"/>
        <v>81246.085215181971</v>
      </c>
      <c r="G310" s="17">
        <f t="shared" si="39"/>
        <v>156309.68511457293</v>
      </c>
      <c r="H310" s="17">
        <f t="shared" si="34"/>
        <v>19821936.860961497</v>
      </c>
      <c r="I310" s="2">
        <f t="shared" si="35"/>
        <v>164.33155886490306</v>
      </c>
      <c r="J310" s="19"/>
    </row>
    <row r="311" spans="2:10">
      <c r="B311" s="16">
        <f t="shared" si="36"/>
        <v>302</v>
      </c>
      <c r="C311" s="19">
        <f t="shared" si="37"/>
        <v>32737.540287408978</v>
      </c>
      <c r="D311" s="17">
        <f t="shared" si="38"/>
        <v>19854674.401248906</v>
      </c>
      <c r="E311" s="17">
        <f t="shared" si="32"/>
        <v>75494.589462717486</v>
      </c>
      <c r="F311" s="17">
        <f t="shared" si="33"/>
        <v>81073.25380509971</v>
      </c>
      <c r="G311" s="17">
        <f t="shared" si="39"/>
        <v>156567.8432678172</v>
      </c>
      <c r="H311" s="17">
        <f t="shared" si="34"/>
        <v>19779179.81178619</v>
      </c>
      <c r="I311" s="2">
        <f t="shared" si="35"/>
        <v>164.60296579483975</v>
      </c>
      <c r="J311" s="19"/>
    </row>
    <row r="312" spans="2:10">
      <c r="B312" s="16">
        <f t="shared" si="36"/>
        <v>303</v>
      </c>
      <c r="C312" s="19">
        <f t="shared" si="37"/>
        <v>32666.92354446277</v>
      </c>
      <c r="D312" s="17">
        <f t="shared" si="38"/>
        <v>19811846.735330652</v>
      </c>
      <c r="E312" s="17">
        <f t="shared" si="32"/>
        <v>75928.0536209735</v>
      </c>
      <c r="F312" s="17">
        <f t="shared" si="33"/>
        <v>80898.374169266826</v>
      </c>
      <c r="G312" s="17">
        <f t="shared" si="39"/>
        <v>156826.42779024033</v>
      </c>
      <c r="H312" s="17">
        <f t="shared" si="34"/>
        <v>19735918.681709681</v>
      </c>
      <c r="I312" s="2">
        <f t="shared" si="35"/>
        <v>164.87482097538711</v>
      </c>
      <c r="J312" s="19"/>
    </row>
    <row r="313" spans="2:10">
      <c r="B313" s="16">
        <f t="shared" si="36"/>
        <v>304</v>
      </c>
      <c r="C313" s="19">
        <f t="shared" si="37"/>
        <v>32595.474270928651</v>
      </c>
      <c r="D313" s="17">
        <f t="shared" si="38"/>
        <v>19768514.155980609</v>
      </c>
      <c r="E313" s="17">
        <f t="shared" si="32"/>
        <v>76364.00658243816</v>
      </c>
      <c r="F313" s="17">
        <f t="shared" si="33"/>
        <v>80721.432803587493</v>
      </c>
      <c r="G313" s="17">
        <f t="shared" si="39"/>
        <v>157085.43938602565</v>
      </c>
      <c r="H313" s="17">
        <f t="shared" si="34"/>
        <v>19692150.14939817</v>
      </c>
      <c r="I313" s="2">
        <f t="shared" si="35"/>
        <v>165.1471251468675</v>
      </c>
      <c r="J313" s="19"/>
    </row>
    <row r="314" spans="2:10">
      <c r="B314" s="16">
        <f t="shared" si="36"/>
        <v>305</v>
      </c>
      <c r="C314" s="19">
        <f t="shared" si="37"/>
        <v>32523.186981350183</v>
      </c>
      <c r="D314" s="17">
        <f t="shared" si="38"/>
        <v>19724673.336379521</v>
      </c>
      <c r="E314" s="17">
        <f t="shared" si="32"/>
        <v>76802.462636969809</v>
      </c>
      <c r="F314" s="17">
        <f t="shared" si="33"/>
        <v>80542.416123549716</v>
      </c>
      <c r="G314" s="17">
        <f t="shared" si="39"/>
        <v>157344.87876051952</v>
      </c>
      <c r="H314" s="17">
        <f t="shared" si="34"/>
        <v>19647870.873742551</v>
      </c>
      <c r="I314" s="2">
        <f t="shared" si="35"/>
        <v>165.41987905082593</v>
      </c>
      <c r="J314" s="19"/>
    </row>
    <row r="315" spans="2:10">
      <c r="B315" s="16">
        <f t="shared" si="36"/>
        <v>306</v>
      </c>
      <c r="C315" s="19">
        <f t="shared" si="37"/>
        <v>32450.056157618761</v>
      </c>
      <c r="D315" s="17">
        <f t="shared" si="38"/>
        <v>19680320.929900169</v>
      </c>
      <c r="E315" s="17">
        <f t="shared" si="32"/>
        <v>77243.436156474316</v>
      </c>
      <c r="F315" s="17">
        <f t="shared" si="33"/>
        <v>80361.31046375903</v>
      </c>
      <c r="G315" s="17">
        <f t="shared" si="39"/>
        <v>157604.74662023335</v>
      </c>
      <c r="H315" s="17">
        <f t="shared" si="34"/>
        <v>19603077.493743695</v>
      </c>
      <c r="I315" s="2">
        <f t="shared" si="35"/>
        <v>165.69308343003217</v>
      </c>
      <c r="J315" s="19"/>
    </row>
    <row r="316" spans="2:10">
      <c r="B316" s="16">
        <f t="shared" si="36"/>
        <v>307</v>
      </c>
      <c r="C316" s="19">
        <f t="shared" si="37"/>
        <v>32376.076248757541</v>
      </c>
      <c r="D316" s="17">
        <f t="shared" si="38"/>
        <v>19635453.569992453</v>
      </c>
      <c r="E316" s="17">
        <f t="shared" si="32"/>
        <v>77686.941595376018</v>
      </c>
      <c r="F316" s="17">
        <f t="shared" si="33"/>
        <v>80178.102077469186</v>
      </c>
      <c r="G316" s="17">
        <f t="shared" si="39"/>
        <v>157865.0436728452</v>
      </c>
      <c r="H316" s="17">
        <f t="shared" si="34"/>
        <v>19557766.628397077</v>
      </c>
      <c r="I316" s="2">
        <f t="shared" si="35"/>
        <v>165.96673902848272</v>
      </c>
      <c r="J316" s="19"/>
    </row>
    <row r="317" spans="2:10">
      <c r="B317" s="16">
        <f t="shared" si="36"/>
        <v>308</v>
      </c>
      <c r="C317" s="19">
        <f t="shared" si="37"/>
        <v>32301.241670776159</v>
      </c>
      <c r="D317" s="17">
        <f t="shared" si="38"/>
        <v>19590067.870067853</v>
      </c>
      <c r="E317" s="17">
        <f t="shared" si="32"/>
        <v>78132.993491091649</v>
      </c>
      <c r="F317" s="17">
        <f t="shared" si="33"/>
        <v>79992.77713611041</v>
      </c>
      <c r="G317" s="17">
        <f t="shared" si="39"/>
        <v>158125.77062720206</v>
      </c>
      <c r="H317" s="17">
        <f t="shared" si="34"/>
        <v>19511934.876576763</v>
      </c>
      <c r="I317" s="2">
        <f t="shared" si="35"/>
        <v>166.24084659140283</v>
      </c>
      <c r="J317" s="19"/>
    </row>
    <row r="318" spans="2:10">
      <c r="B318" s="16">
        <f t="shared" si="36"/>
        <v>309</v>
      </c>
      <c r="C318" s="19">
        <f t="shared" si="37"/>
        <v>32225.546806436032</v>
      </c>
      <c r="D318" s="17">
        <f t="shared" si="38"/>
        <v>19544160.423383199</v>
      </c>
      <c r="E318" s="17">
        <f t="shared" si="32"/>
        <v>78581.606464506956</v>
      </c>
      <c r="F318" s="17">
        <f t="shared" si="33"/>
        <v>79805.321728814728</v>
      </c>
      <c r="G318" s="17">
        <f t="shared" si="39"/>
        <v>158386.92819332168</v>
      </c>
      <c r="H318" s="17">
        <f t="shared" si="34"/>
        <v>19465578.816918693</v>
      </c>
      <c r="I318" s="2">
        <f t="shared" si="35"/>
        <v>166.51540686524856</v>
      </c>
      <c r="J318" s="19"/>
    </row>
    <row r="319" spans="2:10">
      <c r="B319" s="16">
        <f t="shared" si="36"/>
        <v>310</v>
      </c>
      <c r="C319" s="19">
        <f t="shared" si="37"/>
        <v>32148.986005075276</v>
      </c>
      <c r="D319" s="17">
        <f t="shared" si="38"/>
        <v>19497727.802923769</v>
      </c>
      <c r="E319" s="17">
        <f t="shared" si="32"/>
        <v>79032.795220455693</v>
      </c>
      <c r="F319" s="17">
        <f t="shared" si="33"/>
        <v>79615.721861938728</v>
      </c>
      <c r="G319" s="17">
        <f t="shared" si="39"/>
        <v>158648.51708239442</v>
      </c>
      <c r="H319" s="17">
        <f t="shared" si="34"/>
        <v>19418695.007703312</v>
      </c>
      <c r="I319" s="2">
        <f t="shared" si="35"/>
        <v>166.79042059770885</v>
      </c>
      <c r="J319" s="19"/>
    </row>
    <row r="320" spans="2:10">
      <c r="B320" s="16">
        <f t="shared" si="36"/>
        <v>311</v>
      </c>
      <c r="C320" s="19">
        <f t="shared" si="37"/>
        <v>32071.553582414985</v>
      </c>
      <c r="D320" s="17">
        <f t="shared" si="38"/>
        <v>19450766.561285727</v>
      </c>
      <c r="E320" s="17">
        <f t="shared" si="32"/>
        <v>79486.574548201708</v>
      </c>
      <c r="F320" s="17">
        <f t="shared" si="33"/>
        <v>79423.963458583385</v>
      </c>
      <c r="G320" s="17">
        <f t="shared" si="39"/>
        <v>158910.53800678509</v>
      </c>
      <c r="H320" s="17">
        <f t="shared" si="34"/>
        <v>19371279.986737523</v>
      </c>
      <c r="I320" s="2">
        <f t="shared" si="35"/>
        <v>167.06588853770742</v>
      </c>
      <c r="J320" s="19"/>
    </row>
    <row r="321" spans="2:10">
      <c r="B321" s="16">
        <f t="shared" si="36"/>
        <v>312</v>
      </c>
      <c r="C321" s="19">
        <f t="shared" si="37"/>
        <v>31993.243820358068</v>
      </c>
      <c r="D321" s="17">
        <f t="shared" si="38"/>
        <v>19403273.230557881</v>
      </c>
      <c r="E321" s="17">
        <f t="shared" si="32"/>
        <v>79942.959321923816</v>
      </c>
      <c r="F321" s="17">
        <f t="shared" si="33"/>
        <v>79230.032358111348</v>
      </c>
      <c r="G321" s="17">
        <f t="shared" si="39"/>
        <v>159172.99168003516</v>
      </c>
      <c r="H321" s="17">
        <f t="shared" si="34"/>
        <v>19323330.271235958</v>
      </c>
      <c r="I321" s="2">
        <f t="shared" si="35"/>
        <v>167.34181143540499</v>
      </c>
      <c r="J321" s="19"/>
    </row>
    <row r="322" spans="2:10">
      <c r="B322" s="16">
        <f t="shared" si="36"/>
        <v>313</v>
      </c>
      <c r="C322" s="19">
        <f t="shared" si="37"/>
        <v>31914.050966802984</v>
      </c>
      <c r="D322" s="17">
        <f t="shared" si="38"/>
        <v>19355244.322202761</v>
      </c>
      <c r="E322" s="17">
        <f t="shared" si="32"/>
        <v>80401.964501203343</v>
      </c>
      <c r="F322" s="17">
        <f t="shared" si="33"/>
        <v>79033.914315661284</v>
      </c>
      <c r="G322" s="17">
        <f t="shared" si="39"/>
        <v>159435.87881686463</v>
      </c>
      <c r="H322" s="17">
        <f t="shared" si="34"/>
        <v>19274842.357701559</v>
      </c>
      <c r="I322" s="2">
        <f t="shared" si="35"/>
        <v>167.61819004220118</v>
      </c>
      <c r="J322" s="19"/>
    </row>
    <row r="323" spans="2:10">
      <c r="B323" s="16">
        <f t="shared" si="36"/>
        <v>314</v>
      </c>
      <c r="C323" s="19">
        <f t="shared" si="37"/>
        <v>31833.969235438854</v>
      </c>
      <c r="D323" s="17">
        <f t="shared" si="38"/>
        <v>19306676.326936997</v>
      </c>
      <c r="E323" s="17">
        <f t="shared" si="32"/>
        <v>80863.605131514414</v>
      </c>
      <c r="F323" s="17">
        <f t="shared" si="33"/>
        <v>78835.5950016594</v>
      </c>
      <c r="G323" s="17">
        <f t="shared" si="39"/>
        <v>159699.20013317381</v>
      </c>
      <c r="H323" s="17">
        <f t="shared" si="34"/>
        <v>19225812.721805483</v>
      </c>
      <c r="I323" s="2">
        <f t="shared" si="35"/>
        <v>167.89502511073658</v>
      </c>
      <c r="J323" s="19"/>
    </row>
    <row r="324" spans="2:10">
      <c r="B324" s="16">
        <f t="shared" si="36"/>
        <v>315</v>
      </c>
      <c r="C324" s="19">
        <f t="shared" si="37"/>
        <v>31752.992805551738</v>
      </c>
      <c r="D324" s="17">
        <f t="shared" si="38"/>
        <v>19257565.714611035</v>
      </c>
      <c r="E324" s="17">
        <f t="shared" si="32"/>
        <v>81327.896344716966</v>
      </c>
      <c r="F324" s="17">
        <f t="shared" si="33"/>
        <v>78635.060001328398</v>
      </c>
      <c r="G324" s="17">
        <f t="shared" si="39"/>
        <v>159962.95634604536</v>
      </c>
      <c r="H324" s="17">
        <f t="shared" si="34"/>
        <v>19176237.818266317</v>
      </c>
      <c r="I324" s="2">
        <f t="shared" si="35"/>
        <v>168.17231739489489</v>
      </c>
      <c r="J324" s="19"/>
    </row>
    <row r="325" spans="2:10">
      <c r="B325" s="16">
        <f t="shared" si="36"/>
        <v>316</v>
      </c>
      <c r="C325" s="19">
        <f t="shared" si="37"/>
        <v>31671.115821823478</v>
      </c>
      <c r="D325" s="17">
        <f t="shared" si="38"/>
        <v>19207908.934088141</v>
      </c>
      <c r="E325" s="17">
        <f t="shared" si="32"/>
        <v>81794.853359553148</v>
      </c>
      <c r="F325" s="17">
        <f t="shared" si="33"/>
        <v>78432.294814193243</v>
      </c>
      <c r="G325" s="17">
        <f t="shared" si="39"/>
        <v>160227.14817374639</v>
      </c>
      <c r="H325" s="17">
        <f t="shared" si="34"/>
        <v>19126114.080728587</v>
      </c>
      <c r="I325" s="2">
        <f t="shared" si="35"/>
        <v>168.45006764980488</v>
      </c>
      <c r="J325" s="19"/>
    </row>
    <row r="326" spans="2:10">
      <c r="B326" s="16">
        <f t="shared" si="36"/>
        <v>317</v>
      </c>
      <c r="C326" s="19">
        <f t="shared" si="37"/>
        <v>31588.332394126803</v>
      </c>
      <c r="D326" s="17">
        <f t="shared" si="38"/>
        <v>19157702.413122714</v>
      </c>
      <c r="E326" s="17">
        <f t="shared" si="32"/>
        <v>82264.491482145779</v>
      </c>
      <c r="F326" s="17">
        <f t="shared" si="33"/>
        <v>78227.28485358441</v>
      </c>
      <c r="G326" s="17">
        <f t="shared" si="39"/>
        <v>160491.77633573019</v>
      </c>
      <c r="H326" s="17">
        <f t="shared" si="34"/>
        <v>19075437.921640567</v>
      </c>
      <c r="I326" s="2">
        <f t="shared" si="35"/>
        <v>168.7282766318425</v>
      </c>
      <c r="J326" s="19"/>
    </row>
    <row r="327" spans="2:10">
      <c r="B327" s="16">
        <f t="shared" si="36"/>
        <v>318</v>
      </c>
      <c r="C327" s="19">
        <f t="shared" si="37"/>
        <v>31504.636597320437</v>
      </c>
      <c r="D327" s="17">
        <f t="shared" si="38"/>
        <v>19106942.558237888</v>
      </c>
      <c r="E327" s="17">
        <f t="shared" si="32"/>
        <v>82736.826106500172</v>
      </c>
      <c r="F327" s="17">
        <f t="shared" si="33"/>
        <v>78020.015446138044</v>
      </c>
      <c r="G327" s="17">
        <f t="shared" si="39"/>
        <v>160756.84155263822</v>
      </c>
      <c r="H327" s="17">
        <f t="shared" si="34"/>
        <v>19024205.732131388</v>
      </c>
      <c r="I327" s="2">
        <f t="shared" si="35"/>
        <v>169.00694509863288</v>
      </c>
      <c r="J327" s="19"/>
    </row>
    <row r="328" spans="2:10">
      <c r="B328" s="16">
        <f t="shared" si="36"/>
        <v>319</v>
      </c>
      <c r="C328" s="19">
        <f t="shared" si="37"/>
        <v>31420.022471074015</v>
      </c>
      <c r="D328" s="17">
        <f t="shared" si="38"/>
        <v>19055625.754602462</v>
      </c>
      <c r="E328" s="17">
        <f t="shared" si="32"/>
        <v>83211.872715009013</v>
      </c>
      <c r="F328" s="17">
        <f t="shared" si="33"/>
        <v>77810.471831293384</v>
      </c>
      <c r="G328" s="17">
        <f t="shared" si="39"/>
        <v>161022.3445463024</v>
      </c>
      <c r="H328" s="17">
        <f t="shared" si="34"/>
        <v>18972413.881887455</v>
      </c>
      <c r="I328" s="2">
        <f t="shared" si="35"/>
        <v>169.28607380905245</v>
      </c>
      <c r="J328" s="19"/>
    </row>
    <row r="329" spans="2:10">
      <c r="B329" s="16">
        <f t="shared" si="36"/>
        <v>320</v>
      </c>
      <c r="C329" s="19">
        <f t="shared" si="37"/>
        <v>31334.484019614756</v>
      </c>
      <c r="D329" s="17">
        <f t="shared" si="38"/>
        <v>19003748.365907069</v>
      </c>
      <c r="E329" s="17">
        <f t="shared" si="32"/>
        <v>83689.646878959247</v>
      </c>
      <c r="F329" s="17">
        <f t="shared" si="33"/>
        <v>77598.639160787206</v>
      </c>
      <c r="G329" s="17">
        <f t="shared" si="39"/>
        <v>161288.28603974645</v>
      </c>
      <c r="H329" s="17">
        <f t="shared" si="34"/>
        <v>18920058.719028112</v>
      </c>
      <c r="I329" s="2">
        <f t="shared" si="35"/>
        <v>169.56566352323097</v>
      </c>
      <c r="J329" s="19"/>
    </row>
    <row r="330" spans="2:10">
      <c r="B330" s="16">
        <f t="shared" si="36"/>
        <v>321</v>
      </c>
      <c r="C330" s="19">
        <f t="shared" si="37"/>
        <v>31248.015211578459</v>
      </c>
      <c r="D330" s="17">
        <f t="shared" si="38"/>
        <v>18951306.73423969</v>
      </c>
      <c r="E330" s="17">
        <f t="shared" ref="E330:E393" si="40">IF(B330="","",G330-F330)</f>
        <v>84170.164259043042</v>
      </c>
      <c r="F330" s="17">
        <f t="shared" ref="F330:F393" si="41">IF(B330="","",D330*Vextir/12)</f>
        <v>77384.502498145404</v>
      </c>
      <c r="G330" s="17">
        <f t="shared" si="39"/>
        <v>161554.66675718845</v>
      </c>
      <c r="H330" s="17">
        <f t="shared" ref="H330:H393" si="42">IF(B330="","",D330-E330)</f>
        <v>18867136.569980647</v>
      </c>
      <c r="I330" s="2">
        <f t="shared" ref="I330:I393" si="43">IF((OR(B330="",I329="")),"",I329*(1+Mán.verðbólga))</f>
        <v>169.84571500255362</v>
      </c>
      <c r="J330" s="19"/>
    </row>
    <row r="331" spans="2:10">
      <c r="B331" s="16">
        <f t="shared" ref="B331:B394" si="44">IF(OR(B330="",B330=Fj.afborgana),"",B330+1)</f>
        <v>322</v>
      </c>
      <c r="C331" s="19">
        <f t="shared" ref="C331:C394" si="45">IF(B331="","",IF(Verðbólga=0,0,+H330*I331/I330-H330))</f>
        <v>31160.609979756176</v>
      </c>
      <c r="D331" s="17">
        <f t="shared" ref="D331:D394" si="46">IF(B331="","",IF(OR(Verðbólga="",Verðbólga=0),H330,H330*I331/I330))</f>
        <v>18898297.179960404</v>
      </c>
      <c r="E331" s="17">
        <f t="shared" si="40"/>
        <v>84653.440605870957</v>
      </c>
      <c r="F331" s="17">
        <f t="shared" si="41"/>
        <v>77168.046818171642</v>
      </c>
      <c r="G331" s="17">
        <f t="shared" ref="G331:G394" si="47">IF(B331="","",PMT(Vextir/12,Fj.afborgana-B330,-D331))</f>
        <v>161821.4874240426</v>
      </c>
      <c r="H331" s="17">
        <f t="shared" si="42"/>
        <v>18813643.739354532</v>
      </c>
      <c r="I331" s="2">
        <f t="shared" si="43"/>
        <v>170.12622900966312</v>
      </c>
      <c r="J331" s="19"/>
    </row>
    <row r="332" spans="2:10">
      <c r="B332" s="16">
        <f t="shared" si="44"/>
        <v>323</v>
      </c>
      <c r="C332" s="19">
        <f t="shared" si="45"/>
        <v>31072.262220904231</v>
      </c>
      <c r="D332" s="17">
        <f t="shared" si="46"/>
        <v>18844716.001575436</v>
      </c>
      <c r="E332" s="17">
        <f t="shared" si="40"/>
        <v>85139.491760488047</v>
      </c>
      <c r="F332" s="17">
        <f t="shared" si="41"/>
        <v>76949.257006433036</v>
      </c>
      <c r="G332" s="17">
        <f t="shared" si="47"/>
        <v>162088.74876692108</v>
      </c>
      <c r="H332" s="17">
        <f t="shared" si="42"/>
        <v>18759576.509814948</v>
      </c>
      <c r="I332" s="2">
        <f t="shared" si="43"/>
        <v>170.40720630846167</v>
      </c>
      <c r="J332" s="19"/>
    </row>
    <row r="333" spans="2:10">
      <c r="B333" s="16">
        <f t="shared" si="44"/>
        <v>324</v>
      </c>
      <c r="C333" s="19">
        <f t="shared" si="45"/>
        <v>30982.965795550495</v>
      </c>
      <c r="D333" s="17">
        <f t="shared" si="46"/>
        <v>18790559.475610498</v>
      </c>
      <c r="E333" s="17">
        <f t="shared" si="40"/>
        <v>85628.333654893286</v>
      </c>
      <c r="F333" s="17">
        <f t="shared" si="41"/>
        <v>76728.117858742873</v>
      </c>
      <c r="G333" s="17">
        <f t="shared" si="47"/>
        <v>162356.45151363616</v>
      </c>
      <c r="H333" s="17">
        <f t="shared" si="42"/>
        <v>18704931.141955607</v>
      </c>
      <c r="I333" s="2">
        <f t="shared" si="43"/>
        <v>170.68864766411318</v>
      </c>
      <c r="J333" s="19"/>
    </row>
    <row r="334" spans="2:10">
      <c r="B334" s="16">
        <f t="shared" si="44"/>
        <v>325</v>
      </c>
      <c r="C334" s="19">
        <f t="shared" si="45"/>
        <v>30892.714527759701</v>
      </c>
      <c r="D334" s="17">
        <f t="shared" si="46"/>
        <v>18735823.856483366</v>
      </c>
      <c r="E334" s="17">
        <f t="shared" si="40"/>
        <v>86119.982312561813</v>
      </c>
      <c r="F334" s="17">
        <f t="shared" si="41"/>
        <v>76504.614080640415</v>
      </c>
      <c r="G334" s="17">
        <f t="shared" si="47"/>
        <v>162624.59639320223</v>
      </c>
      <c r="H334" s="17">
        <f t="shared" si="42"/>
        <v>18649703.874170806</v>
      </c>
      <c r="I334" s="2">
        <f t="shared" si="43"/>
        <v>170.97055384304528</v>
      </c>
      <c r="J334" s="19"/>
    </row>
    <row r="335" spans="2:10">
      <c r="B335" s="16">
        <f t="shared" si="44"/>
        <v>326</v>
      </c>
      <c r="C335" s="19">
        <f t="shared" si="45"/>
        <v>30801.502204928547</v>
      </c>
      <c r="D335" s="17">
        <f t="shared" si="46"/>
        <v>18680505.376375735</v>
      </c>
      <c r="E335" s="17">
        <f t="shared" si="40"/>
        <v>86614.453848970064</v>
      </c>
      <c r="F335" s="17">
        <f t="shared" si="41"/>
        <v>76278.730286867591</v>
      </c>
      <c r="G335" s="17">
        <f t="shared" si="47"/>
        <v>162893.18413583766</v>
      </c>
      <c r="H335" s="17">
        <f t="shared" si="42"/>
        <v>18593890.922526766</v>
      </c>
      <c r="I335" s="2">
        <f t="shared" si="43"/>
        <v>171.2529256129514</v>
      </c>
      <c r="J335" s="19"/>
    </row>
    <row r="336" spans="2:10">
      <c r="B336" s="16">
        <f t="shared" si="44"/>
        <v>327</v>
      </c>
      <c r="C336" s="19">
        <f t="shared" si="45"/>
        <v>30709.32257758826</v>
      </c>
      <c r="D336" s="17">
        <f t="shared" si="46"/>
        <v>18624600.245104354</v>
      </c>
      <c r="E336" s="17">
        <f t="shared" si="40"/>
        <v>87111.764472123861</v>
      </c>
      <c r="F336" s="17">
        <f t="shared" si="41"/>
        <v>76050.451000842775</v>
      </c>
      <c r="G336" s="17">
        <f t="shared" si="47"/>
        <v>163162.21547296664</v>
      </c>
      <c r="H336" s="17">
        <f t="shared" si="42"/>
        <v>18537488.480632231</v>
      </c>
      <c r="I336" s="2">
        <f t="shared" si="43"/>
        <v>171.53576374279288</v>
      </c>
      <c r="J336" s="19"/>
    </row>
    <row r="337" spans="2:10">
      <c r="B337" s="16">
        <f t="shared" si="44"/>
        <v>328</v>
      </c>
      <c r="C337" s="19">
        <f t="shared" si="45"/>
        <v>30616.169359173626</v>
      </c>
      <c r="D337" s="17">
        <f t="shared" si="46"/>
        <v>18568104.649991404</v>
      </c>
      <c r="E337" s="17">
        <f t="shared" si="40"/>
        <v>87611.930483090095</v>
      </c>
      <c r="F337" s="17">
        <f t="shared" si="41"/>
        <v>75819.760654131576</v>
      </c>
      <c r="G337" s="17">
        <f t="shared" si="47"/>
        <v>163431.69113722167</v>
      </c>
      <c r="H337" s="17">
        <f t="shared" si="42"/>
        <v>18480492.719508313</v>
      </c>
      <c r="I337" s="2">
        <f t="shared" si="43"/>
        <v>171.81906900280109</v>
      </c>
      <c r="J337" s="19"/>
    </row>
    <row r="338" spans="2:10">
      <c r="B338" s="16">
        <f t="shared" si="44"/>
        <v>329</v>
      </c>
      <c r="C338" s="19">
        <f t="shared" si="45"/>
        <v>30522.036225814372</v>
      </c>
      <c r="D338" s="17">
        <f t="shared" si="46"/>
        <v>18511014.755734127</v>
      </c>
      <c r="E338" s="17">
        <f t="shared" si="40"/>
        <v>88114.968276530781</v>
      </c>
      <c r="F338" s="17">
        <f t="shared" si="41"/>
        <v>75586.643585914353</v>
      </c>
      <c r="G338" s="17">
        <f t="shared" si="47"/>
        <v>163701.61186244513</v>
      </c>
      <c r="H338" s="17">
        <f t="shared" si="42"/>
        <v>18422899.787457597</v>
      </c>
      <c r="I338" s="2">
        <f t="shared" si="43"/>
        <v>172.10284216447945</v>
      </c>
      <c r="J338" s="19"/>
    </row>
    <row r="339" spans="2:10">
      <c r="B339" s="16">
        <f t="shared" si="44"/>
        <v>330</v>
      </c>
      <c r="C339" s="19">
        <f t="shared" si="45"/>
        <v>30426.916816115379</v>
      </c>
      <c r="D339" s="17">
        <f t="shared" si="46"/>
        <v>18453326.704273712</v>
      </c>
      <c r="E339" s="17">
        <f t="shared" si="40"/>
        <v>88620.894341240375</v>
      </c>
      <c r="F339" s="17">
        <f t="shared" si="41"/>
        <v>75351.084042450995</v>
      </c>
      <c r="G339" s="17">
        <f t="shared" si="47"/>
        <v>163971.97838369137</v>
      </c>
      <c r="H339" s="17">
        <f t="shared" si="42"/>
        <v>18364705.80993247</v>
      </c>
      <c r="I339" s="2">
        <f t="shared" si="43"/>
        <v>172.38708400060563</v>
      </c>
      <c r="J339" s="19"/>
    </row>
    <row r="340" spans="2:10">
      <c r="B340" s="16">
        <f t="shared" si="44"/>
        <v>331</v>
      </c>
      <c r="C340" s="19">
        <f t="shared" si="45"/>
        <v>30330.804730951786</v>
      </c>
      <c r="D340" s="17">
        <f t="shared" si="46"/>
        <v>18395036.614663422</v>
      </c>
      <c r="E340" s="17">
        <f t="shared" si="40"/>
        <v>89129.725260686449</v>
      </c>
      <c r="F340" s="17">
        <f t="shared" si="41"/>
        <v>75113.066176542314</v>
      </c>
      <c r="G340" s="17">
        <f t="shared" si="47"/>
        <v>164242.79143722876</v>
      </c>
      <c r="H340" s="17">
        <f t="shared" si="42"/>
        <v>18305906.889402736</v>
      </c>
      <c r="I340" s="2">
        <f t="shared" si="43"/>
        <v>172.67179528523357</v>
      </c>
      <c r="J340" s="19"/>
    </row>
    <row r="341" spans="2:10">
      <c r="B341" s="16">
        <f t="shared" si="44"/>
        <v>332</v>
      </c>
      <c r="C341" s="19">
        <f t="shared" si="45"/>
        <v>30233.693533234298</v>
      </c>
      <c r="D341" s="17">
        <f t="shared" si="46"/>
        <v>18336140.58293597</v>
      </c>
      <c r="E341" s="17">
        <f t="shared" si="40"/>
        <v>89641.477713553191</v>
      </c>
      <c r="F341" s="17">
        <f t="shared" si="41"/>
        <v>74872.57404698855</v>
      </c>
      <c r="G341" s="17">
        <f t="shared" si="47"/>
        <v>164514.05176054174</v>
      </c>
      <c r="H341" s="17">
        <f t="shared" si="42"/>
        <v>18246499.105222419</v>
      </c>
      <c r="I341" s="2">
        <f t="shared" si="43"/>
        <v>172.95697679369567</v>
      </c>
      <c r="J341" s="19"/>
    </row>
    <row r="342" spans="2:10">
      <c r="B342" s="16">
        <f t="shared" si="44"/>
        <v>333</v>
      </c>
      <c r="C342" s="19">
        <f t="shared" si="45"/>
        <v>30135.576747693121</v>
      </c>
      <c r="D342" s="17">
        <f t="shared" si="46"/>
        <v>18276634.681970112</v>
      </c>
      <c r="E342" s="17">
        <f t="shared" si="40"/>
        <v>90156.168474288002</v>
      </c>
      <c r="F342" s="17">
        <f t="shared" si="41"/>
        <v>74629.591618044637</v>
      </c>
      <c r="G342" s="17">
        <f t="shared" si="47"/>
        <v>164785.76009233264</v>
      </c>
      <c r="H342" s="17">
        <f t="shared" si="42"/>
        <v>18186478.513495825</v>
      </c>
      <c r="I342" s="2">
        <f t="shared" si="43"/>
        <v>173.2426293026048</v>
      </c>
      <c r="J342" s="19"/>
    </row>
    <row r="343" spans="2:10">
      <c r="B343" s="16">
        <f t="shared" si="44"/>
        <v>334</v>
      </c>
      <c r="C343" s="19">
        <f t="shared" si="45"/>
        <v>30036.447860661894</v>
      </c>
      <c r="D343" s="17">
        <f t="shared" si="46"/>
        <v>18216514.961356487</v>
      </c>
      <c r="E343" s="17">
        <f t="shared" si="40"/>
        <v>90673.814413651562</v>
      </c>
      <c r="F343" s="17">
        <f t="shared" si="41"/>
        <v>74384.102758872323</v>
      </c>
      <c r="G343" s="17">
        <f t="shared" si="47"/>
        <v>165057.91717252388</v>
      </c>
      <c r="H343" s="17">
        <f t="shared" si="42"/>
        <v>18125841.146942835</v>
      </c>
      <c r="I343" s="2">
        <f t="shared" si="43"/>
        <v>173.52875358985648</v>
      </c>
      <c r="J343" s="19"/>
    </row>
    <row r="344" spans="2:10">
      <c r="B344" s="16">
        <f t="shared" si="44"/>
        <v>335</v>
      </c>
      <c r="C344" s="19">
        <f t="shared" si="45"/>
        <v>29936.300319865346</v>
      </c>
      <c r="D344" s="17">
        <f t="shared" si="46"/>
        <v>18155777.447262701</v>
      </c>
      <c r="E344" s="17">
        <f t="shared" si="40"/>
        <v>91194.432499270551</v>
      </c>
      <c r="F344" s="17">
        <f t="shared" si="41"/>
        <v>74136.091242989365</v>
      </c>
      <c r="G344" s="17">
        <f t="shared" si="47"/>
        <v>165330.52374225992</v>
      </c>
      <c r="H344" s="17">
        <f t="shared" si="42"/>
        <v>18064583.01476343</v>
      </c>
      <c r="I344" s="2">
        <f t="shared" si="43"/>
        <v>173.815350434631</v>
      </c>
      <c r="J344" s="19"/>
    </row>
    <row r="345" spans="2:10">
      <c r="B345" s="16">
        <f t="shared" si="44"/>
        <v>336</v>
      </c>
      <c r="C345" s="19">
        <f t="shared" si="45"/>
        <v>29835.127534169704</v>
      </c>
      <c r="D345" s="17">
        <f t="shared" si="46"/>
        <v>18094418.142297599</v>
      </c>
      <c r="E345" s="17">
        <f t="shared" si="40"/>
        <v>91718.039796194134</v>
      </c>
      <c r="F345" s="17">
        <f t="shared" si="41"/>
        <v>73885.540747715204</v>
      </c>
      <c r="G345" s="17">
        <f t="shared" si="47"/>
        <v>165603.58054390934</v>
      </c>
      <c r="H345" s="17">
        <f t="shared" si="42"/>
        <v>18002700.102501404</v>
      </c>
      <c r="I345" s="2">
        <f t="shared" si="43"/>
        <v>174.10242061739555</v>
      </c>
      <c r="J345" s="19"/>
    </row>
    <row r="346" spans="2:10">
      <c r="B346" s="16">
        <f t="shared" si="44"/>
        <v>337</v>
      </c>
      <c r="C346" s="19">
        <f t="shared" si="45"/>
        <v>29732.922873370349</v>
      </c>
      <c r="D346" s="17">
        <f t="shared" si="46"/>
        <v>18032433.025374774</v>
      </c>
      <c r="E346" s="17">
        <f t="shared" si="40"/>
        <v>92244.653467453085</v>
      </c>
      <c r="F346" s="17">
        <f t="shared" si="41"/>
        <v>73632.434853613668</v>
      </c>
      <c r="G346" s="17">
        <f t="shared" si="47"/>
        <v>165877.08832106675</v>
      </c>
      <c r="H346" s="17">
        <f t="shared" si="42"/>
        <v>17940188.37190732</v>
      </c>
      <c r="I346" s="2">
        <f t="shared" si="43"/>
        <v>174.3899649199063</v>
      </c>
      <c r="J346" s="19"/>
    </row>
    <row r="347" spans="2:10">
      <c r="B347" s="16">
        <f t="shared" si="44"/>
        <v>338</v>
      </c>
      <c r="C347" s="19">
        <f t="shared" si="45"/>
        <v>29629.679667968303</v>
      </c>
      <c r="D347" s="17">
        <f t="shared" si="46"/>
        <v>17969818.051575288</v>
      </c>
      <c r="E347" s="17">
        <f t="shared" si="40"/>
        <v>92774.290774622335</v>
      </c>
      <c r="F347" s="17">
        <f t="shared" si="41"/>
        <v>73376.757043932434</v>
      </c>
      <c r="G347" s="17">
        <f t="shared" si="47"/>
        <v>166151.04781855477</v>
      </c>
      <c r="H347" s="17">
        <f t="shared" si="42"/>
        <v>17877043.760800667</v>
      </c>
      <c r="I347" s="2">
        <f t="shared" si="43"/>
        <v>174.67798412521054</v>
      </c>
      <c r="J347" s="19"/>
    </row>
    <row r="348" spans="2:10">
      <c r="B348" s="16">
        <f t="shared" si="44"/>
        <v>339</v>
      </c>
      <c r="C348" s="19">
        <f t="shared" si="45"/>
        <v>29525.391208946705</v>
      </c>
      <c r="D348" s="17">
        <f t="shared" si="46"/>
        <v>17906569.152009614</v>
      </c>
      <c r="E348" s="17">
        <f t="shared" si="40"/>
        <v>93306.969078387134</v>
      </c>
      <c r="F348" s="17">
        <f t="shared" si="41"/>
        <v>73118.490704039257</v>
      </c>
      <c r="G348" s="17">
        <f t="shared" si="47"/>
        <v>166425.45978242639</v>
      </c>
      <c r="H348" s="17">
        <f t="shared" si="42"/>
        <v>17813262.182931226</v>
      </c>
      <c r="I348" s="2">
        <f t="shared" si="43"/>
        <v>174.96647901764885</v>
      </c>
      <c r="J348" s="19"/>
    </row>
    <row r="349" spans="2:10">
      <c r="B349" s="16">
        <f t="shared" si="44"/>
        <v>340</v>
      </c>
      <c r="C349" s="19">
        <f t="shared" si="45"/>
        <v>29420.050747532398</v>
      </c>
      <c r="D349" s="17">
        <f t="shared" si="46"/>
        <v>17842682.233678758</v>
      </c>
      <c r="E349" s="17">
        <f t="shared" si="40"/>
        <v>93842.705839111601</v>
      </c>
      <c r="F349" s="17">
        <f t="shared" si="41"/>
        <v>72857.619120854928</v>
      </c>
      <c r="G349" s="17">
        <f t="shared" si="47"/>
        <v>166700.32495996653</v>
      </c>
      <c r="H349" s="17">
        <f t="shared" si="42"/>
        <v>17748839.527839646</v>
      </c>
      <c r="I349" s="2">
        <f t="shared" si="43"/>
        <v>175.25545038285722</v>
      </c>
      <c r="J349" s="19"/>
    </row>
    <row r="350" spans="2:10">
      <c r="B350" s="16">
        <f t="shared" si="44"/>
        <v>341</v>
      </c>
      <c r="C350" s="19">
        <f t="shared" si="45"/>
        <v>29313.651494961232</v>
      </c>
      <c r="D350" s="17">
        <f t="shared" si="46"/>
        <v>17778153.179334607</v>
      </c>
      <c r="E350" s="17">
        <f t="shared" si="40"/>
        <v>94381.518617411464</v>
      </c>
      <c r="F350" s="17">
        <f t="shared" si="41"/>
        <v>72594.12548228298</v>
      </c>
      <c r="G350" s="17">
        <f t="shared" si="47"/>
        <v>166975.64409969444</v>
      </c>
      <c r="H350" s="17">
        <f t="shared" si="42"/>
        <v>17683771.660717197</v>
      </c>
      <c r="I350" s="2">
        <f t="shared" si="43"/>
        <v>175.54489900776915</v>
      </c>
      <c r="J350" s="19"/>
    </row>
    <row r="351" spans="2:10">
      <c r="B351" s="16">
        <f t="shared" si="44"/>
        <v>342</v>
      </c>
      <c r="C351" s="19">
        <f t="shared" si="45"/>
        <v>29206.186622269452</v>
      </c>
      <c r="D351" s="17">
        <f t="shared" si="46"/>
        <v>17712977.847339466</v>
      </c>
      <c r="E351" s="17">
        <f t="shared" si="40"/>
        <v>94923.425074729486</v>
      </c>
      <c r="F351" s="17">
        <f t="shared" si="41"/>
        <v>72327.992876636155</v>
      </c>
      <c r="G351" s="17">
        <f t="shared" si="47"/>
        <v>167251.41795136564</v>
      </c>
      <c r="H351" s="17">
        <f t="shared" si="42"/>
        <v>17618054.422264736</v>
      </c>
      <c r="I351" s="2">
        <f t="shared" si="43"/>
        <v>175.83482568061785</v>
      </c>
      <c r="J351" s="19"/>
    </row>
    <row r="352" spans="2:10">
      <c r="B352" s="16">
        <f t="shared" si="44"/>
        <v>343</v>
      </c>
      <c r="C352" s="19">
        <f t="shared" si="45"/>
        <v>29097.649260025471</v>
      </c>
      <c r="D352" s="17">
        <f t="shared" si="46"/>
        <v>17647152.071524762</v>
      </c>
      <c r="E352" s="17">
        <f t="shared" si="40"/>
        <v>95468.442973914338</v>
      </c>
      <c r="F352" s="17">
        <f t="shared" si="41"/>
        <v>72059.204292059454</v>
      </c>
      <c r="G352" s="17">
        <f t="shared" si="47"/>
        <v>167527.64726597379</v>
      </c>
      <c r="H352" s="17">
        <f t="shared" si="42"/>
        <v>17551683.628550846</v>
      </c>
      <c r="I352" s="2">
        <f t="shared" si="43"/>
        <v>176.12523119093836</v>
      </c>
      <c r="J352" s="19"/>
    </row>
    <row r="353" spans="2:10">
      <c r="B353" s="16">
        <f t="shared" si="44"/>
        <v>344</v>
      </c>
      <c r="C353" s="19">
        <f t="shared" si="45"/>
        <v>28988.032498132437</v>
      </c>
      <c r="D353" s="17">
        <f t="shared" si="46"/>
        <v>17580671.661048979</v>
      </c>
      <c r="E353" s="17">
        <f t="shared" si="40"/>
        <v>96016.590179802966</v>
      </c>
      <c r="F353" s="17">
        <f t="shared" si="41"/>
        <v>71787.742615950003</v>
      </c>
      <c r="G353" s="17">
        <f t="shared" si="47"/>
        <v>167804.33279575297</v>
      </c>
      <c r="H353" s="17">
        <f t="shared" si="42"/>
        <v>17484655.070869174</v>
      </c>
      <c r="I353" s="2">
        <f t="shared" si="43"/>
        <v>176.41611632956969</v>
      </c>
      <c r="J353" s="19"/>
    </row>
    <row r="354" spans="2:10">
      <c r="B354" s="16">
        <f t="shared" si="44"/>
        <v>345</v>
      </c>
      <c r="C354" s="19">
        <f t="shared" si="45"/>
        <v>28877.329385571182</v>
      </c>
      <c r="D354" s="17">
        <f t="shared" si="46"/>
        <v>17513532.400254745</v>
      </c>
      <c r="E354" s="17">
        <f t="shared" si="40"/>
        <v>96567.884659806063</v>
      </c>
      <c r="F354" s="17">
        <f t="shared" si="41"/>
        <v>71513.590634373541</v>
      </c>
      <c r="G354" s="17">
        <f t="shared" si="47"/>
        <v>168081.4752941796</v>
      </c>
      <c r="H354" s="17">
        <f t="shared" si="42"/>
        <v>17416964.515594941</v>
      </c>
      <c r="I354" s="2">
        <f t="shared" si="43"/>
        <v>176.70748188865699</v>
      </c>
      <c r="J354" s="19"/>
    </row>
    <row r="355" spans="2:10">
      <c r="B355" s="16">
        <f t="shared" si="44"/>
        <v>346</v>
      </c>
      <c r="C355" s="19">
        <f t="shared" si="45"/>
        <v>28765.532930165529</v>
      </c>
      <c r="D355" s="17">
        <f t="shared" si="46"/>
        <v>17445730.048525106</v>
      </c>
      <c r="E355" s="17">
        <f t="shared" si="40"/>
        <v>97122.344484497167</v>
      </c>
      <c r="F355" s="17">
        <f t="shared" si="41"/>
        <v>71236.731031477524</v>
      </c>
      <c r="G355" s="17">
        <f t="shared" si="47"/>
        <v>168359.07551597469</v>
      </c>
      <c r="H355" s="17">
        <f t="shared" si="42"/>
        <v>17348607.704040609</v>
      </c>
      <c r="I355" s="2">
        <f t="shared" si="43"/>
        <v>176.99932866165369</v>
      </c>
      <c r="J355" s="19"/>
    </row>
    <row r="356" spans="2:10">
      <c r="B356" s="16">
        <f t="shared" si="44"/>
        <v>347</v>
      </c>
      <c r="C356" s="19">
        <f t="shared" si="45"/>
        <v>28652.636098343879</v>
      </c>
      <c r="D356" s="17">
        <f t="shared" si="46"/>
        <v>17377260.340138953</v>
      </c>
      <c r="E356" s="17">
        <f t="shared" si="40"/>
        <v>97679.987828204758</v>
      </c>
      <c r="F356" s="17">
        <f t="shared" si="41"/>
        <v>70957.146388900728</v>
      </c>
      <c r="G356" s="17">
        <f t="shared" si="47"/>
        <v>168637.13421710549</v>
      </c>
      <c r="H356" s="17">
        <f t="shared" si="42"/>
        <v>17279580.352310747</v>
      </c>
      <c r="I356" s="2">
        <f t="shared" si="43"/>
        <v>177.29165744332371</v>
      </c>
      <c r="J356" s="19"/>
    </row>
    <row r="357" spans="2:10">
      <c r="B357" s="16">
        <f t="shared" si="44"/>
        <v>348</v>
      </c>
      <c r="C357" s="19">
        <f t="shared" si="45"/>
        <v>28538.631814904511</v>
      </c>
      <c r="D357" s="17">
        <f t="shared" si="46"/>
        <v>17308118.984125651</v>
      </c>
      <c r="E357" s="17">
        <f t="shared" si="40"/>
        <v>98240.832969608135</v>
      </c>
      <c r="F357" s="17">
        <f t="shared" si="41"/>
        <v>70674.819185179746</v>
      </c>
      <c r="G357" s="17">
        <f t="shared" si="47"/>
        <v>168915.65215478788</v>
      </c>
      <c r="H357" s="17">
        <f t="shared" si="42"/>
        <v>17209878.151156042</v>
      </c>
      <c r="I357" s="2">
        <f t="shared" si="43"/>
        <v>177.58446902974356</v>
      </c>
      <c r="J357" s="19"/>
    </row>
    <row r="358" spans="2:10">
      <c r="B358" s="16">
        <f t="shared" si="44"/>
        <v>349</v>
      </c>
      <c r="C358" s="19">
        <f t="shared" si="45"/>
        <v>28423.512962777168</v>
      </c>
      <c r="D358" s="17">
        <f t="shared" si="46"/>
        <v>17238301.664118819</v>
      </c>
      <c r="E358" s="17">
        <f t="shared" si="40"/>
        <v>98804.898292336569</v>
      </c>
      <c r="F358" s="17">
        <f t="shared" si="41"/>
        <v>70389.731795151849</v>
      </c>
      <c r="G358" s="17">
        <f t="shared" si="47"/>
        <v>169194.63008748842</v>
      </c>
      <c r="H358" s="17">
        <f t="shared" si="42"/>
        <v>17139496.765826482</v>
      </c>
      <c r="I358" s="2">
        <f t="shared" si="43"/>
        <v>177.87776421830452</v>
      </c>
      <c r="J358" s="19"/>
    </row>
    <row r="359" spans="2:10">
      <c r="B359" s="16">
        <f t="shared" si="44"/>
        <v>350</v>
      </c>
      <c r="C359" s="19">
        <f t="shared" si="45"/>
        <v>28307.272382762283</v>
      </c>
      <c r="D359" s="17">
        <f t="shared" si="46"/>
        <v>17167804.038209245</v>
      </c>
      <c r="E359" s="17">
        <f t="shared" si="40"/>
        <v>99372.202285571853</v>
      </c>
      <c r="F359" s="17">
        <f t="shared" si="41"/>
        <v>70101.866489354419</v>
      </c>
      <c r="G359" s="17">
        <f t="shared" si="47"/>
        <v>169474.06877492627</v>
      </c>
      <c r="H359" s="17">
        <f t="shared" si="42"/>
        <v>17068431.835923672</v>
      </c>
      <c r="I359" s="2">
        <f t="shared" si="43"/>
        <v>178.17154380771484</v>
      </c>
      <c r="J359" s="19"/>
    </row>
    <row r="360" spans="2:10">
      <c r="B360" s="16">
        <f t="shared" si="44"/>
        <v>351</v>
      </c>
      <c r="C360" s="19">
        <f t="shared" si="45"/>
        <v>28189.902873311192</v>
      </c>
      <c r="D360" s="17">
        <f t="shared" si="46"/>
        <v>17096621.738796983</v>
      </c>
      <c r="E360" s="17">
        <f t="shared" si="40"/>
        <v>99942.76354465427</v>
      </c>
      <c r="F360" s="17">
        <f t="shared" si="41"/>
        <v>69811.205433421012</v>
      </c>
      <c r="G360" s="17">
        <f t="shared" si="47"/>
        <v>169753.96897807528</v>
      </c>
      <c r="H360" s="17">
        <f t="shared" si="42"/>
        <v>16996678.97525233</v>
      </c>
      <c r="I360" s="2">
        <f t="shared" si="43"/>
        <v>178.46580859800193</v>
      </c>
      <c r="J360" s="19"/>
    </row>
    <row r="361" spans="2:10">
      <c r="B361" s="16">
        <f t="shared" si="44"/>
        <v>352</v>
      </c>
      <c r="C361" s="19">
        <f t="shared" si="45"/>
        <v>28071.397190269083</v>
      </c>
      <c r="D361" s="17">
        <f t="shared" si="46"/>
        <v>17024750.372442599</v>
      </c>
      <c r="E361" s="17">
        <f t="shared" si="40"/>
        <v>100516.60077169239</v>
      </c>
      <c r="F361" s="17">
        <f t="shared" si="41"/>
        <v>69517.730687473944</v>
      </c>
      <c r="G361" s="17">
        <f t="shared" si="47"/>
        <v>170034.33145916634</v>
      </c>
      <c r="H361" s="17">
        <f t="shared" si="42"/>
        <v>16924233.771670908</v>
      </c>
      <c r="I361" s="2">
        <f t="shared" si="43"/>
        <v>178.76055939051446</v>
      </c>
      <c r="J361" s="19"/>
    </row>
    <row r="362" spans="2:10">
      <c r="B362" s="16">
        <f t="shared" si="44"/>
        <v>353</v>
      </c>
      <c r="C362" s="19">
        <f t="shared" si="45"/>
        <v>27951.748046617955</v>
      </c>
      <c r="D362" s="17">
        <f t="shared" si="46"/>
        <v>16952185.519717526</v>
      </c>
      <c r="E362" s="17">
        <f t="shared" si="40"/>
        <v>101093.73277617557</v>
      </c>
      <c r="F362" s="17">
        <f t="shared" si="41"/>
        <v>69221.424205513234</v>
      </c>
      <c r="G362" s="17">
        <f t="shared" si="47"/>
        <v>170315.15698168881</v>
      </c>
      <c r="H362" s="17">
        <f t="shared" si="42"/>
        <v>16851091.78694135</v>
      </c>
      <c r="I362" s="2">
        <f t="shared" si="43"/>
        <v>179.05579698792462</v>
      </c>
      <c r="J362" s="19"/>
    </row>
    <row r="363" spans="2:10">
      <c r="B363" s="16">
        <f t="shared" si="44"/>
        <v>354</v>
      </c>
      <c r="C363" s="19">
        <f t="shared" si="45"/>
        <v>27830.9481122531</v>
      </c>
      <c r="D363" s="17">
        <f t="shared" si="46"/>
        <v>16878922.735053603</v>
      </c>
      <c r="E363" s="17">
        <f t="shared" si="40"/>
        <v>101674.17847559112</v>
      </c>
      <c r="F363" s="17">
        <f t="shared" si="41"/>
        <v>68922.267834802216</v>
      </c>
      <c r="G363" s="17">
        <f t="shared" si="47"/>
        <v>170596.44631039334</v>
      </c>
      <c r="H363" s="17">
        <f t="shared" si="42"/>
        <v>16777248.55657801</v>
      </c>
      <c r="I363" s="2">
        <f t="shared" si="43"/>
        <v>179.35152219423031</v>
      </c>
      <c r="J363" s="19"/>
    </row>
    <row r="364" spans="2:10">
      <c r="B364" s="16">
        <f t="shared" si="44"/>
        <v>355</v>
      </c>
      <c r="C364" s="19">
        <f t="shared" si="45"/>
        <v>27708.990013711154</v>
      </c>
      <c r="D364" s="17">
        <f t="shared" si="46"/>
        <v>16804957.546591721</v>
      </c>
      <c r="E364" s="17">
        <f t="shared" si="40"/>
        <v>102257.95689604414</v>
      </c>
      <c r="F364" s="17">
        <f t="shared" si="41"/>
        <v>68620.243315249536</v>
      </c>
      <c r="G364" s="17">
        <f t="shared" si="47"/>
        <v>170878.20021129368</v>
      </c>
      <c r="H364" s="17">
        <f t="shared" si="42"/>
        <v>16702699.589695677</v>
      </c>
      <c r="I364" s="2">
        <f t="shared" si="43"/>
        <v>179.64773581475723</v>
      </c>
      <c r="J364" s="19"/>
    </row>
    <row r="365" spans="2:10">
      <c r="B365" s="16">
        <f t="shared" si="44"/>
        <v>356</v>
      </c>
      <c r="C365" s="19">
        <f t="shared" si="45"/>
        <v>27585.866333931684</v>
      </c>
      <c r="D365" s="17">
        <f t="shared" si="46"/>
        <v>16730285.456029609</v>
      </c>
      <c r="E365" s="17">
        <f t="shared" si="40"/>
        <v>102845.08717288081</v>
      </c>
      <c r="F365" s="17">
        <f t="shared" si="41"/>
        <v>68315.33227878758</v>
      </c>
      <c r="G365" s="17">
        <f t="shared" si="47"/>
        <v>171160.41945166839</v>
      </c>
      <c r="H365" s="17">
        <f t="shared" si="42"/>
        <v>16627440.368856728</v>
      </c>
      <c r="I365" s="2">
        <f t="shared" si="43"/>
        <v>179.9444386561612</v>
      </c>
      <c r="J365" s="19"/>
    </row>
    <row r="366" spans="2:10">
      <c r="B366" s="16">
        <f t="shared" si="44"/>
        <v>357</v>
      </c>
      <c r="C366" s="19">
        <f t="shared" si="45"/>
        <v>27461.569611998275</v>
      </c>
      <c r="D366" s="17">
        <f t="shared" si="46"/>
        <v>16654901.938468726</v>
      </c>
      <c r="E366" s="17">
        <f t="shared" si="40"/>
        <v>103435.58855131638</v>
      </c>
      <c r="F366" s="17">
        <f t="shared" si="41"/>
        <v>68007.516248747299</v>
      </c>
      <c r="G366" s="17">
        <f t="shared" si="47"/>
        <v>171443.10480006368</v>
      </c>
      <c r="H366" s="17">
        <f t="shared" si="42"/>
        <v>16551466.34991741</v>
      </c>
      <c r="I366" s="2">
        <f t="shared" si="43"/>
        <v>180.24163152643024</v>
      </c>
      <c r="J366" s="19"/>
    </row>
    <row r="367" spans="2:10">
      <c r="B367" s="16">
        <f t="shared" si="44"/>
        <v>358</v>
      </c>
      <c r="C367" s="19">
        <f t="shared" si="45"/>
        <v>27336.092342885211</v>
      </c>
      <c r="D367" s="17">
        <f t="shared" si="46"/>
        <v>16578802.442260295</v>
      </c>
      <c r="E367" s="17">
        <f t="shared" si="40"/>
        <v>104029.48038706511</v>
      </c>
      <c r="F367" s="17">
        <f t="shared" si="41"/>
        <v>67696.776639229545</v>
      </c>
      <c r="G367" s="17">
        <f t="shared" si="47"/>
        <v>171726.25702629465</v>
      </c>
      <c r="H367" s="17">
        <f t="shared" si="42"/>
        <v>16474772.96187323</v>
      </c>
      <c r="I367" s="2">
        <f t="shared" si="43"/>
        <v>180.53931523488689</v>
      </c>
      <c r="J367" s="19"/>
    </row>
    <row r="368" spans="2:10">
      <c r="B368" s="16">
        <f t="shared" si="44"/>
        <v>359</v>
      </c>
      <c r="C368" s="19">
        <f t="shared" si="45"/>
        <v>27209.426977209747</v>
      </c>
      <c r="D368" s="17">
        <f t="shared" si="46"/>
        <v>16501982.388850439</v>
      </c>
      <c r="E368" s="17">
        <f t="shared" si="40"/>
        <v>104626.78214697541</v>
      </c>
      <c r="F368" s="17">
        <f t="shared" si="41"/>
        <v>67383.094754472622</v>
      </c>
      <c r="G368" s="17">
        <f t="shared" si="47"/>
        <v>172009.87690144803</v>
      </c>
      <c r="H368" s="17">
        <f t="shared" si="42"/>
        <v>16397355.606703464</v>
      </c>
      <c r="I368" s="2">
        <f t="shared" si="43"/>
        <v>180.83749059219031</v>
      </c>
      <c r="J368" s="19"/>
    </row>
    <row r="369" spans="2:10">
      <c r="B369" s="16">
        <f t="shared" si="44"/>
        <v>360</v>
      </c>
      <c r="C369" s="19">
        <f t="shared" si="45"/>
        <v>27081.565920967609</v>
      </c>
      <c r="D369" s="17">
        <f t="shared" si="46"/>
        <v>16424437.172624432</v>
      </c>
      <c r="E369" s="17">
        <f t="shared" si="40"/>
        <v>105227.51340966766</v>
      </c>
      <c r="F369" s="17">
        <f t="shared" si="41"/>
        <v>67066.451788216436</v>
      </c>
      <c r="G369" s="17">
        <f t="shared" si="47"/>
        <v>172293.9651978841</v>
      </c>
      <c r="H369" s="17">
        <f t="shared" si="42"/>
        <v>16319209.659214763</v>
      </c>
      <c r="I369" s="2">
        <f t="shared" si="43"/>
        <v>181.13615841033854</v>
      </c>
      <c r="J369" s="19"/>
    </row>
    <row r="370" spans="2:10">
      <c r="B370" s="16">
        <f t="shared" si="44"/>
        <v>361</v>
      </c>
      <c r="C370" s="19">
        <f t="shared" si="45"/>
        <v>26952.501535275951</v>
      </c>
      <c r="D370" s="17">
        <f t="shared" si="46"/>
        <v>16346162.160750039</v>
      </c>
      <c r="E370" s="17">
        <f t="shared" si="40"/>
        <v>105831.69386617593</v>
      </c>
      <c r="F370" s="17">
        <f t="shared" si="41"/>
        <v>66746.828823062664</v>
      </c>
      <c r="G370" s="17">
        <f t="shared" si="47"/>
        <v>172578.5226892386</v>
      </c>
      <c r="H370" s="17">
        <f t="shared" si="42"/>
        <v>16240330.466883862</v>
      </c>
      <c r="I370" s="2">
        <f t="shared" si="43"/>
        <v>181.43531950267072</v>
      </c>
      <c r="J370" s="19"/>
    </row>
    <row r="371" spans="2:10">
      <c r="B371" s="16">
        <f t="shared" si="44"/>
        <v>362</v>
      </c>
      <c r="C371" s="19">
        <f t="shared" si="45"/>
        <v>26822.226136112586</v>
      </c>
      <c r="D371" s="17">
        <f t="shared" si="46"/>
        <v>16267152.693019975</v>
      </c>
      <c r="E371" s="17">
        <f t="shared" si="40"/>
        <v>106439.3433205936</v>
      </c>
      <c r="F371" s="17">
        <f t="shared" si="41"/>
        <v>66424.206829831572</v>
      </c>
      <c r="G371" s="17">
        <f t="shared" si="47"/>
        <v>172863.55015042517</v>
      </c>
      <c r="H371" s="17">
        <f t="shared" si="42"/>
        <v>16160713.349699382</v>
      </c>
      <c r="I371" s="2">
        <f t="shared" si="43"/>
        <v>181.73497468386927</v>
      </c>
      <c r="J371" s="19"/>
    </row>
    <row r="372" spans="2:10">
      <c r="B372" s="16">
        <f t="shared" si="44"/>
        <v>363</v>
      </c>
      <c r="C372" s="19">
        <f t="shared" si="45"/>
        <v>26690.731994055212</v>
      </c>
      <c r="D372" s="17">
        <f t="shared" si="46"/>
        <v>16187404.081693437</v>
      </c>
      <c r="E372" s="17">
        <f t="shared" si="40"/>
        <v>107050.48169072242</v>
      </c>
      <c r="F372" s="17">
        <f t="shared" si="41"/>
        <v>66098.566666914863</v>
      </c>
      <c r="G372" s="17">
        <f t="shared" si="47"/>
        <v>173149.04835763728</v>
      </c>
      <c r="H372" s="17">
        <f t="shared" si="42"/>
        <v>16080353.600002715</v>
      </c>
      <c r="I372" s="2">
        <f t="shared" si="43"/>
        <v>182.0351247699621</v>
      </c>
      <c r="J372" s="19"/>
    </row>
    <row r="373" spans="2:10">
      <c r="B373" s="16">
        <f t="shared" si="44"/>
        <v>364</v>
      </c>
      <c r="C373" s="19">
        <f t="shared" si="45"/>
        <v>26558.01133403182</v>
      </c>
      <c r="D373" s="17">
        <f t="shared" si="46"/>
        <v>16106911.611336747</v>
      </c>
      <c r="E373" s="17">
        <f t="shared" si="40"/>
        <v>107665.12900872502</v>
      </c>
      <c r="F373" s="17">
        <f t="shared" si="41"/>
        <v>65769.889079625049</v>
      </c>
      <c r="G373" s="17">
        <f t="shared" si="47"/>
        <v>173435.01808835007</v>
      </c>
      <c r="H373" s="17">
        <f t="shared" si="42"/>
        <v>15999246.482328022</v>
      </c>
      <c r="I373" s="2">
        <f t="shared" si="43"/>
        <v>182.33577057832488</v>
      </c>
      <c r="J373" s="19"/>
    </row>
    <row r="374" spans="2:10">
      <c r="B374" s="16">
        <f t="shared" si="44"/>
        <v>365</v>
      </c>
      <c r="C374" s="19">
        <f t="shared" si="45"/>
        <v>26424.056335026398</v>
      </c>
      <c r="D374" s="17">
        <f t="shared" si="46"/>
        <v>16025670.538663048</v>
      </c>
      <c r="E374" s="17">
        <f t="shared" si="40"/>
        <v>108283.30542178219</v>
      </c>
      <c r="F374" s="17">
        <f t="shared" si="41"/>
        <v>65438.154699540784</v>
      </c>
      <c r="G374" s="17">
        <f t="shared" si="47"/>
        <v>173721.46012132298</v>
      </c>
      <c r="H374" s="17">
        <f t="shared" si="42"/>
        <v>15917387.233241266</v>
      </c>
      <c r="I374" s="2">
        <f t="shared" si="43"/>
        <v>182.63691292768326</v>
      </c>
      <c r="J374" s="19"/>
    </row>
    <row r="375" spans="2:10">
      <c r="B375" s="16">
        <f t="shared" si="44"/>
        <v>366</v>
      </c>
      <c r="C375" s="19">
        <f t="shared" si="45"/>
        <v>26288.859129846096</v>
      </c>
      <c r="D375" s="17">
        <f t="shared" si="46"/>
        <v>15943676.092371112</v>
      </c>
      <c r="E375" s="17">
        <f t="shared" si="40"/>
        <v>108905.03119275297</v>
      </c>
      <c r="F375" s="17">
        <f t="shared" si="41"/>
        <v>65103.344043848709</v>
      </c>
      <c r="G375" s="17">
        <f t="shared" si="47"/>
        <v>174008.37523660169</v>
      </c>
      <c r="H375" s="17">
        <f t="shared" si="42"/>
        <v>15834771.061178358</v>
      </c>
      <c r="I375" s="2">
        <f t="shared" si="43"/>
        <v>182.93855263811506</v>
      </c>
      <c r="J375" s="19"/>
    </row>
    <row r="376" spans="2:10">
      <c r="B376" s="16">
        <f t="shared" si="44"/>
        <v>367</v>
      </c>
      <c r="C376" s="19">
        <f t="shared" si="45"/>
        <v>26152.411804830655</v>
      </c>
      <c r="D376" s="17">
        <f t="shared" si="46"/>
        <v>15860923.472983189</v>
      </c>
      <c r="E376" s="17">
        <f t="shared" si="40"/>
        <v>109530.32670083866</v>
      </c>
      <c r="F376" s="17">
        <f t="shared" si="41"/>
        <v>64765.437514681362</v>
      </c>
      <c r="G376" s="17">
        <f t="shared" si="47"/>
        <v>174295.76421552003</v>
      </c>
      <c r="H376" s="17">
        <f t="shared" si="42"/>
        <v>15751393.146282351</v>
      </c>
      <c r="I376" s="2">
        <f t="shared" si="43"/>
        <v>183.24069053105251</v>
      </c>
      <c r="J376" s="19"/>
    </row>
    <row r="377" spans="2:10">
      <c r="B377" s="16">
        <f t="shared" si="44"/>
        <v>368</v>
      </c>
      <c r="C377" s="19">
        <f t="shared" si="45"/>
        <v>26014.706399593502</v>
      </c>
      <c r="D377" s="17">
        <f t="shared" si="46"/>
        <v>15777407.852681944</v>
      </c>
      <c r="E377" s="17">
        <f t="shared" si="40"/>
        <v>110159.21244225104</v>
      </c>
      <c r="F377" s="17">
        <f t="shared" si="41"/>
        <v>64424.415398451274</v>
      </c>
      <c r="G377" s="17">
        <f t="shared" si="47"/>
        <v>174583.62784070231</v>
      </c>
      <c r="H377" s="17">
        <f t="shared" si="42"/>
        <v>15667248.640239693</v>
      </c>
      <c r="I377" s="2">
        <f t="shared" si="43"/>
        <v>183.54332742928455</v>
      </c>
      <c r="J377" s="19"/>
    </row>
    <row r="378" spans="2:10">
      <c r="B378" s="16">
        <f t="shared" si="44"/>
        <v>369</v>
      </c>
      <c r="C378" s="19">
        <f t="shared" si="45"/>
        <v>25875.734906755388</v>
      </c>
      <c r="D378" s="17">
        <f t="shared" si="46"/>
        <v>15693124.375146449</v>
      </c>
      <c r="E378" s="17">
        <f t="shared" si="40"/>
        <v>110791.70903088414</v>
      </c>
      <c r="F378" s="17">
        <f t="shared" si="41"/>
        <v>64080.257865181338</v>
      </c>
      <c r="G378" s="17">
        <f t="shared" si="47"/>
        <v>174871.96689606548</v>
      </c>
      <c r="H378" s="17">
        <f t="shared" si="42"/>
        <v>15582332.666115565</v>
      </c>
      <c r="I378" s="2">
        <f t="shared" si="43"/>
        <v>183.84646415695897</v>
      </c>
      <c r="J378" s="19"/>
    </row>
    <row r="379" spans="2:10">
      <c r="B379" s="16">
        <f t="shared" si="44"/>
        <v>370</v>
      </c>
      <c r="C379" s="19">
        <f t="shared" si="45"/>
        <v>25735.489271657541</v>
      </c>
      <c r="D379" s="17">
        <f t="shared" si="46"/>
        <v>15608068.155387223</v>
      </c>
      <c r="E379" s="17">
        <f t="shared" si="40"/>
        <v>111427.83719898987</v>
      </c>
      <c r="F379" s="17">
        <f t="shared" si="41"/>
        <v>63732.944967831165</v>
      </c>
      <c r="G379" s="17">
        <f t="shared" si="47"/>
        <v>175160.78216682104</v>
      </c>
      <c r="H379" s="17">
        <f t="shared" si="42"/>
        <v>15496640.318188233</v>
      </c>
      <c r="I379" s="2">
        <f t="shared" si="43"/>
        <v>184.15010153958477</v>
      </c>
      <c r="J379" s="19"/>
    </row>
    <row r="380" spans="2:10">
      <c r="B380" s="16">
        <f t="shared" si="44"/>
        <v>371</v>
      </c>
      <c r="C380" s="19">
        <f t="shared" si="45"/>
        <v>25593.961392104626</v>
      </c>
      <c r="D380" s="17">
        <f t="shared" si="46"/>
        <v>15522234.279580338</v>
      </c>
      <c r="E380" s="17">
        <f t="shared" si="40"/>
        <v>112067.61779785788</v>
      </c>
      <c r="F380" s="17">
        <f t="shared" si="41"/>
        <v>63382.456641619712</v>
      </c>
      <c r="G380" s="17">
        <f t="shared" si="47"/>
        <v>175450.07443947758</v>
      </c>
      <c r="H380" s="17">
        <f t="shared" si="42"/>
        <v>15410166.661782481</v>
      </c>
      <c r="I380" s="2">
        <f t="shared" si="43"/>
        <v>184.45424040403427</v>
      </c>
      <c r="J380" s="19"/>
    </row>
    <row r="381" spans="2:10">
      <c r="B381" s="16">
        <f t="shared" si="44"/>
        <v>372</v>
      </c>
      <c r="C381" s="19">
        <f t="shared" si="45"/>
        <v>25451.143118076026</v>
      </c>
      <c r="D381" s="17">
        <f t="shared" si="46"/>
        <v>15435617.804900557</v>
      </c>
      <c r="E381" s="17">
        <f t="shared" si="40"/>
        <v>112711.07179849845</v>
      </c>
      <c r="F381" s="17">
        <f t="shared" si="41"/>
        <v>63028.772703343944</v>
      </c>
      <c r="G381" s="17">
        <f t="shared" si="47"/>
        <v>175739.8445018424</v>
      </c>
      <c r="H381" s="17">
        <f t="shared" si="42"/>
        <v>15322906.733102059</v>
      </c>
      <c r="I381" s="2">
        <f t="shared" si="43"/>
        <v>184.75888157854547</v>
      </c>
      <c r="J381" s="19"/>
    </row>
    <row r="382" spans="2:10">
      <c r="B382" s="16">
        <f t="shared" si="44"/>
        <v>373</v>
      </c>
      <c r="C382" s="19">
        <f t="shared" si="45"/>
        <v>25307.026251457632</v>
      </c>
      <c r="D382" s="17">
        <f t="shared" si="46"/>
        <v>15348213.759353517</v>
      </c>
      <c r="E382" s="17">
        <f t="shared" si="40"/>
        <v>113358.22029233046</v>
      </c>
      <c r="F382" s="17">
        <f t="shared" si="41"/>
        <v>62671.872850693529</v>
      </c>
      <c r="G382" s="17">
        <f t="shared" si="47"/>
        <v>176030.09314302399</v>
      </c>
      <c r="H382" s="17">
        <f t="shared" si="42"/>
        <v>15234855.539061187</v>
      </c>
      <c r="I382" s="2">
        <f t="shared" si="43"/>
        <v>185.06402589272429</v>
      </c>
      <c r="J382" s="19"/>
    </row>
    <row r="383" spans="2:10">
      <c r="B383" s="16">
        <f t="shared" si="44"/>
        <v>374</v>
      </c>
      <c r="C383" s="19">
        <f t="shared" si="45"/>
        <v>25161.602545768023</v>
      </c>
      <c r="D383" s="17">
        <f t="shared" si="46"/>
        <v>15260017.141606955</v>
      </c>
      <c r="E383" s="17">
        <f t="shared" si="40"/>
        <v>114009.08449187261</v>
      </c>
      <c r="F383" s="17">
        <f t="shared" si="41"/>
        <v>62311.736661561736</v>
      </c>
      <c r="G383" s="17">
        <f t="shared" si="47"/>
        <v>176320.82115343434</v>
      </c>
      <c r="H383" s="17">
        <f t="shared" si="42"/>
        <v>15146008.057115082</v>
      </c>
      <c r="I383" s="2">
        <f t="shared" si="43"/>
        <v>185.36967417754678</v>
      </c>
      <c r="J383" s="19"/>
    </row>
    <row r="384" spans="2:10">
      <c r="B384" s="16">
        <f t="shared" si="44"/>
        <v>375</v>
      </c>
      <c r="C384" s="19">
        <f t="shared" si="45"/>
        <v>25014.863705866039</v>
      </c>
      <c r="D384" s="17">
        <f t="shared" si="46"/>
        <v>15171022.920820948</v>
      </c>
      <c r="E384" s="17">
        <f t="shared" si="40"/>
        <v>114663.68573143843</v>
      </c>
      <c r="F384" s="17">
        <f t="shared" si="41"/>
        <v>61948.343593352205</v>
      </c>
      <c r="G384" s="17">
        <f t="shared" si="47"/>
        <v>176612.02932479064</v>
      </c>
      <c r="H384" s="17">
        <f t="shared" si="42"/>
        <v>15056359.235089509</v>
      </c>
      <c r="I384" s="2">
        <f t="shared" si="43"/>
        <v>185.67582726536148</v>
      </c>
      <c r="J384" s="19"/>
    </row>
    <row r="385" spans="2:10">
      <c r="B385" s="16">
        <f t="shared" si="44"/>
        <v>376</v>
      </c>
      <c r="C385" s="19">
        <f t="shared" si="45"/>
        <v>24866.801387667656</v>
      </c>
      <c r="D385" s="17">
        <f t="shared" si="46"/>
        <v>15081226.036477176</v>
      </c>
      <c r="E385" s="17">
        <f t="shared" si="40"/>
        <v>115322.04546783588</v>
      </c>
      <c r="F385" s="17">
        <f t="shared" si="41"/>
        <v>61581.672982281802</v>
      </c>
      <c r="G385" s="17">
        <f t="shared" si="47"/>
        <v>176903.71845011768</v>
      </c>
      <c r="H385" s="17">
        <f t="shared" si="42"/>
        <v>14965903.99100934</v>
      </c>
      <c r="I385" s="2">
        <f t="shared" si="43"/>
        <v>185.98248598989153</v>
      </c>
      <c r="J385" s="19"/>
    </row>
    <row r="386" spans="2:10">
      <c r="B386" s="16">
        <f t="shared" si="44"/>
        <v>377</v>
      </c>
      <c r="C386" s="19">
        <f t="shared" si="45"/>
        <v>24717.407197883353</v>
      </c>
      <c r="D386" s="17">
        <f t="shared" si="46"/>
        <v>14990621.398207223</v>
      </c>
      <c r="E386" s="17">
        <f t="shared" si="40"/>
        <v>115984.1852810705</v>
      </c>
      <c r="F386" s="17">
        <f t="shared" si="41"/>
        <v>61211.704042679492</v>
      </c>
      <c r="G386" s="17">
        <f t="shared" si="47"/>
        <v>177195.88932374999</v>
      </c>
      <c r="H386" s="17">
        <f t="shared" si="42"/>
        <v>14874637.212926153</v>
      </c>
      <c r="I386" s="2">
        <f t="shared" si="43"/>
        <v>186.28965118623708</v>
      </c>
      <c r="J386" s="19"/>
    </row>
    <row r="387" spans="2:10">
      <c r="B387" s="16">
        <f t="shared" si="44"/>
        <v>378</v>
      </c>
      <c r="C387" s="19">
        <f t="shared" si="45"/>
        <v>24566.672693716362</v>
      </c>
      <c r="D387" s="17">
        <f t="shared" si="46"/>
        <v>14899203.885619869</v>
      </c>
      <c r="E387" s="17">
        <f t="shared" si="40"/>
        <v>116650.12687505322</v>
      </c>
      <c r="F387" s="17">
        <f t="shared" si="41"/>
        <v>60838.415866281139</v>
      </c>
      <c r="G387" s="17">
        <f t="shared" si="47"/>
        <v>177488.54274133436</v>
      </c>
      <c r="H387" s="17">
        <f t="shared" si="42"/>
        <v>14782553.758744815</v>
      </c>
      <c r="I387" s="2">
        <f t="shared" si="43"/>
        <v>186.59732369087752</v>
      </c>
      <c r="J387" s="19"/>
    </row>
    <row r="388" spans="2:10">
      <c r="B388" s="16">
        <f t="shared" si="44"/>
        <v>379</v>
      </c>
      <c r="C388" s="19">
        <f t="shared" si="45"/>
        <v>24414.5893825721</v>
      </c>
      <c r="D388" s="17">
        <f t="shared" si="46"/>
        <v>14806968.348127387</v>
      </c>
      <c r="E388" s="17">
        <f t="shared" si="40"/>
        <v>117319.89207831086</v>
      </c>
      <c r="F388" s="17">
        <f t="shared" si="41"/>
        <v>60461.787421520166</v>
      </c>
      <c r="G388" s="17">
        <f t="shared" si="47"/>
        <v>177781.67949983102</v>
      </c>
      <c r="H388" s="17">
        <f t="shared" si="42"/>
        <v>14689648.456049077</v>
      </c>
      <c r="I388" s="2">
        <f t="shared" si="43"/>
        <v>186.90550434167372</v>
      </c>
      <c r="J388" s="19"/>
    </row>
    <row r="389" spans="2:10">
      <c r="B389" s="16">
        <f t="shared" si="44"/>
        <v>380</v>
      </c>
      <c r="C389" s="19">
        <f t="shared" si="45"/>
        <v>24261.148721789941</v>
      </c>
      <c r="D389" s="17">
        <f t="shared" si="46"/>
        <v>14713909.604770867</v>
      </c>
      <c r="E389" s="17">
        <f t="shared" si="40"/>
        <v>117993.50284470254</v>
      </c>
      <c r="F389" s="17">
        <f t="shared" si="41"/>
        <v>60081.79755281438</v>
      </c>
      <c r="G389" s="17">
        <f t="shared" si="47"/>
        <v>178075.30039751693</v>
      </c>
      <c r="H389" s="17">
        <f t="shared" si="42"/>
        <v>14595916.101926165</v>
      </c>
      <c r="I389" s="2">
        <f t="shared" si="43"/>
        <v>187.21419397787039</v>
      </c>
      <c r="J389" s="19"/>
    </row>
    <row r="390" spans="2:10">
      <c r="B390" s="16">
        <f t="shared" si="44"/>
        <v>381</v>
      </c>
      <c r="C390" s="19">
        <f t="shared" si="45"/>
        <v>24106.34211833775</v>
      </c>
      <c r="D390" s="17">
        <f t="shared" si="46"/>
        <v>14620022.444044502</v>
      </c>
      <c r="E390" s="17">
        <f t="shared" si="40"/>
        <v>118670.98125413895</v>
      </c>
      <c r="F390" s="17">
        <f t="shared" si="41"/>
        <v>59698.424979848387</v>
      </c>
      <c r="G390" s="17">
        <f t="shared" si="47"/>
        <v>178369.40623398733</v>
      </c>
      <c r="H390" s="17">
        <f t="shared" si="42"/>
        <v>14501351.462790364</v>
      </c>
      <c r="I390" s="2">
        <f t="shared" si="43"/>
        <v>187.52339344009832</v>
      </c>
      <c r="J390" s="19"/>
    </row>
    <row r="391" spans="2:10">
      <c r="B391" s="16">
        <f t="shared" si="44"/>
        <v>382</v>
      </c>
      <c r="C391" s="19">
        <f t="shared" si="45"/>
        <v>23950.160928519443</v>
      </c>
      <c r="D391" s="17">
        <f t="shared" si="46"/>
        <v>14525301.623718884</v>
      </c>
      <c r="E391" s="17">
        <f t="shared" si="40"/>
        <v>119352.34951330596</v>
      </c>
      <c r="F391" s="17">
        <f t="shared" si="41"/>
        <v>59311.648296852109</v>
      </c>
      <c r="G391" s="17">
        <f t="shared" si="47"/>
        <v>178663.99781015806</v>
      </c>
      <c r="H391" s="17">
        <f t="shared" si="42"/>
        <v>14405949.274205578</v>
      </c>
      <c r="I391" s="2">
        <f t="shared" si="43"/>
        <v>187.83310357037661</v>
      </c>
      <c r="J391" s="19"/>
    </row>
    <row r="392" spans="2:10">
      <c r="B392" s="16">
        <f t="shared" si="44"/>
        <v>383</v>
      </c>
      <c r="C392" s="19">
        <f t="shared" si="45"/>
        <v>23792.596457688138</v>
      </c>
      <c r="D392" s="17">
        <f t="shared" si="46"/>
        <v>14429741.870663267</v>
      </c>
      <c r="E392" s="17">
        <f t="shared" si="40"/>
        <v>120037.62995639266</v>
      </c>
      <c r="F392" s="17">
        <f t="shared" si="41"/>
        <v>58921.445971875008</v>
      </c>
      <c r="G392" s="17">
        <f t="shared" si="47"/>
        <v>178959.07592826767</v>
      </c>
      <c r="H392" s="17">
        <f t="shared" si="42"/>
        <v>14309704.240706874</v>
      </c>
      <c r="I392" s="2">
        <f t="shared" si="43"/>
        <v>188.14332521211509</v>
      </c>
      <c r="J392" s="19"/>
    </row>
    <row r="393" spans="2:10">
      <c r="B393" s="16">
        <f t="shared" si="44"/>
        <v>384</v>
      </c>
      <c r="C393" s="19">
        <f t="shared" si="45"/>
        <v>23633.639959961176</v>
      </c>
      <c r="D393" s="17">
        <f t="shared" si="46"/>
        <v>14333337.880666835</v>
      </c>
      <c r="E393" s="17">
        <f t="shared" si="40"/>
        <v>120726.84504582355</v>
      </c>
      <c r="F393" s="17">
        <f t="shared" si="41"/>
        <v>58527.796346056246</v>
      </c>
      <c r="G393" s="17">
        <f t="shared" si="47"/>
        <v>179254.64139187979</v>
      </c>
      <c r="H393" s="17">
        <f t="shared" si="42"/>
        <v>14212611.035621012</v>
      </c>
      <c r="I393" s="2">
        <f t="shared" si="43"/>
        <v>188.45405921011653</v>
      </c>
      <c r="J393" s="19"/>
    </row>
    <row r="394" spans="2:10">
      <c r="B394" s="16">
        <f t="shared" si="44"/>
        <v>385</v>
      </c>
      <c r="C394" s="19">
        <f t="shared" si="45"/>
        <v>23473.282637897879</v>
      </c>
      <c r="D394" s="17">
        <f t="shared" si="46"/>
        <v>14236084.31825891</v>
      </c>
      <c r="E394" s="17">
        <f t="shared" ref="E394:E457" si="48">IF(B394="","",G394-F394)</f>
        <v>121420.01737299454</v>
      </c>
      <c r="F394" s="17">
        <f t="shared" ref="F394:F457" si="49">IF(B394="","",D394*Vextir/12)</f>
        <v>58130.677632890547</v>
      </c>
      <c r="G394" s="17">
        <f t="shared" si="47"/>
        <v>179550.69500588509</v>
      </c>
      <c r="H394" s="17">
        <f t="shared" ref="H394:H457" si="50">IF(B394="","",D394-E394)</f>
        <v>14114664.300885916</v>
      </c>
      <c r="I394" s="2">
        <f t="shared" ref="I394:I457" si="51">IF((OR(B394="",I393="")),"",I393*(1+Mán.verðbólga))</f>
        <v>188.76530641057892</v>
      </c>
      <c r="J394" s="19"/>
    </row>
    <row r="395" spans="2:10">
      <c r="B395" s="16">
        <f t="shared" ref="B395:B458" si="52">IF(OR(B394="",B394=Fj.afborgana),"",B394+1)</f>
        <v>386</v>
      </c>
      <c r="C395" s="19">
        <f t="shared" ref="C395:C458" si="53">IF(B395="","",IF(Verðbólga=0,0,+H394*I395/I394-H394))</f>
        <v>23311.515642222017</v>
      </c>
      <c r="D395" s="17">
        <f t="shared" ref="D395:D458" si="54">IF(B395="","",IF(OR(Verðbólga="",Verðbólga=0),H394,H394*I395/I394))</f>
        <v>14137975.816528138</v>
      </c>
      <c r="E395" s="17">
        <f t="shared" si="48"/>
        <v>122117.16965901366</v>
      </c>
      <c r="F395" s="17">
        <f t="shared" si="49"/>
        <v>57730.067917489905</v>
      </c>
      <c r="G395" s="17">
        <f t="shared" ref="G395:G458" si="55">IF(B395="","",PMT(Vextir/12,Fj.afborgana-B394,-D395))</f>
        <v>179847.23757650357</v>
      </c>
      <c r="H395" s="17">
        <f t="shared" si="50"/>
        <v>14015858.646869125</v>
      </c>
      <c r="I395" s="2">
        <f t="shared" si="51"/>
        <v>189.07706766109786</v>
      </c>
      <c r="J395" s="19"/>
    </row>
    <row r="396" spans="2:10">
      <c r="B396" s="16">
        <f t="shared" si="52"/>
        <v>387</v>
      </c>
      <c r="C396" s="19">
        <f t="shared" si="53"/>
        <v>23148.330071525648</v>
      </c>
      <c r="D396" s="17">
        <f t="shared" si="54"/>
        <v>14039006.97694065</v>
      </c>
      <c r="E396" s="17">
        <f t="shared" si="48"/>
        <v>122818.32475544605</v>
      </c>
      <c r="F396" s="17">
        <f t="shared" si="49"/>
        <v>57325.945155840986</v>
      </c>
      <c r="G396" s="17">
        <f t="shared" si="55"/>
        <v>180144.26991128703</v>
      </c>
      <c r="H396" s="17">
        <f t="shared" si="50"/>
        <v>13916188.652185205</v>
      </c>
      <c r="I396" s="2">
        <f t="shared" si="51"/>
        <v>189.38934381066883</v>
      </c>
      <c r="J396" s="19"/>
    </row>
    <row r="397" spans="2:10">
      <c r="B397" s="16">
        <f t="shared" si="52"/>
        <v>388</v>
      </c>
      <c r="C397" s="19">
        <f t="shared" si="53"/>
        <v>22983.716971945018</v>
      </c>
      <c r="D397" s="17">
        <f t="shared" si="54"/>
        <v>13939172.36915715</v>
      </c>
      <c r="E397" s="17">
        <f t="shared" si="48"/>
        <v>123523.50564506222</v>
      </c>
      <c r="F397" s="17">
        <f t="shared" si="49"/>
        <v>56918.287174058372</v>
      </c>
      <c r="G397" s="17">
        <f t="shared" si="55"/>
        <v>180441.7928191206</v>
      </c>
      <c r="H397" s="17">
        <f t="shared" si="50"/>
        <v>13815648.863512088</v>
      </c>
      <c r="I397" s="2">
        <f t="shared" si="51"/>
        <v>189.70213570968949</v>
      </c>
      <c r="J397" s="19"/>
    </row>
    <row r="398" spans="2:10">
      <c r="B398" s="16">
        <f t="shared" si="52"/>
        <v>389</v>
      </c>
      <c r="C398" s="19">
        <f t="shared" si="53"/>
        <v>22817.66733687371</v>
      </c>
      <c r="D398" s="17">
        <f t="shared" si="54"/>
        <v>13838466.530848961</v>
      </c>
      <c r="E398" s="17">
        <f t="shared" si="48"/>
        <v>124232.73544259241</v>
      </c>
      <c r="F398" s="17">
        <f t="shared" si="49"/>
        <v>56507.071667633259</v>
      </c>
      <c r="G398" s="17">
        <f t="shared" si="55"/>
        <v>180739.80711022567</v>
      </c>
      <c r="H398" s="17">
        <f t="shared" si="50"/>
        <v>13714233.795406369</v>
      </c>
      <c r="I398" s="2">
        <f t="shared" si="51"/>
        <v>190.01544420996194</v>
      </c>
      <c r="J398" s="19"/>
    </row>
    <row r="399" spans="2:10">
      <c r="B399" s="16">
        <f t="shared" si="52"/>
        <v>390</v>
      </c>
      <c r="C399" s="19">
        <f t="shared" si="53"/>
        <v>22650.172106655315</v>
      </c>
      <c r="D399" s="17">
        <f t="shared" si="54"/>
        <v>13736883.967513025</v>
      </c>
      <c r="E399" s="17">
        <f t="shared" si="48"/>
        <v>124946.03739548355</v>
      </c>
      <c r="F399" s="17">
        <f t="shared" si="49"/>
        <v>56092.276200678192</v>
      </c>
      <c r="G399" s="17">
        <f t="shared" si="55"/>
        <v>181038.31359616175</v>
      </c>
      <c r="H399" s="17">
        <f t="shared" si="50"/>
        <v>13611937.930117542</v>
      </c>
      <c r="I399" s="2">
        <f t="shared" si="51"/>
        <v>190.32927016469517</v>
      </c>
      <c r="J399" s="19"/>
    </row>
    <row r="400" spans="2:10">
      <c r="B400" s="16">
        <f t="shared" si="52"/>
        <v>391</v>
      </c>
      <c r="C400" s="19">
        <f t="shared" si="53"/>
        <v>22481.222168281674</v>
      </c>
      <c r="D400" s="17">
        <f t="shared" si="54"/>
        <v>13634419.152285824</v>
      </c>
      <c r="E400" s="17">
        <f t="shared" si="48"/>
        <v>125663.43488466126</v>
      </c>
      <c r="F400" s="17">
        <f t="shared" si="49"/>
        <v>55673.878205167122</v>
      </c>
      <c r="G400" s="17">
        <f t="shared" si="55"/>
        <v>181337.31308982839</v>
      </c>
      <c r="H400" s="17">
        <f t="shared" si="50"/>
        <v>13508755.717401162</v>
      </c>
      <c r="I400" s="2">
        <f t="shared" si="51"/>
        <v>190.64361442850731</v>
      </c>
      <c r="J400" s="19"/>
    </row>
    <row r="401" spans="2:10">
      <c r="B401" s="16">
        <f t="shared" si="52"/>
        <v>392</v>
      </c>
      <c r="C401" s="19">
        <f t="shared" si="53"/>
        <v>22310.808355066925</v>
      </c>
      <c r="D401" s="17">
        <f t="shared" si="54"/>
        <v>13531066.525756229</v>
      </c>
      <c r="E401" s="17">
        <f t="shared" si="48"/>
        <v>126384.95142529675</v>
      </c>
      <c r="F401" s="17">
        <f t="shared" si="49"/>
        <v>55251.854980171272</v>
      </c>
      <c r="G401" s="17">
        <f t="shared" si="55"/>
        <v>181636.80640546803</v>
      </c>
      <c r="H401" s="17">
        <f t="shared" si="50"/>
        <v>13404681.574330932</v>
      </c>
      <c r="I401" s="2">
        <f t="shared" si="51"/>
        <v>190.95847785742791</v>
      </c>
      <c r="J401" s="19"/>
    </row>
    <row r="402" spans="2:10">
      <c r="B402" s="16">
        <f t="shared" si="52"/>
        <v>393</v>
      </c>
      <c r="C402" s="19">
        <f t="shared" si="53"/>
        <v>22138.921446360648</v>
      </c>
      <c r="D402" s="17">
        <f t="shared" si="54"/>
        <v>13426820.495777292</v>
      </c>
      <c r="E402" s="17">
        <f t="shared" si="48"/>
        <v>127110.61066757713</v>
      </c>
      <c r="F402" s="17">
        <f t="shared" si="49"/>
        <v>54826.183691090613</v>
      </c>
      <c r="G402" s="17">
        <f t="shared" si="55"/>
        <v>181936.79435866774</v>
      </c>
      <c r="H402" s="17">
        <f t="shared" si="50"/>
        <v>13299709.885109715</v>
      </c>
      <c r="I402" s="2">
        <f t="shared" si="51"/>
        <v>191.27386130890039</v>
      </c>
      <c r="J402" s="19"/>
    </row>
    <row r="403" spans="2:10">
      <c r="B403" s="16">
        <f t="shared" si="52"/>
        <v>394</v>
      </c>
      <c r="C403" s="19">
        <f t="shared" si="53"/>
        <v>21965.552167210728</v>
      </c>
      <c r="D403" s="17">
        <f t="shared" si="54"/>
        <v>13321675.437276926</v>
      </c>
      <c r="E403" s="17">
        <f t="shared" si="48"/>
        <v>127840.43639748113</v>
      </c>
      <c r="F403" s="17">
        <f t="shared" si="49"/>
        <v>54396.841368880785</v>
      </c>
      <c r="G403" s="17">
        <f t="shared" si="55"/>
        <v>182237.27776636192</v>
      </c>
      <c r="H403" s="17">
        <f t="shared" si="50"/>
        <v>13193835.000879444</v>
      </c>
      <c r="I403" s="2">
        <f t="shared" si="51"/>
        <v>191.58976564178425</v>
      </c>
      <c r="J403" s="19"/>
    </row>
    <row r="404" spans="2:10">
      <c r="B404" s="16">
        <f t="shared" si="52"/>
        <v>395</v>
      </c>
      <c r="C404" s="19">
        <f t="shared" si="53"/>
        <v>21790.691188074648</v>
      </c>
      <c r="D404" s="17">
        <f t="shared" si="54"/>
        <v>13215625.692067519</v>
      </c>
      <c r="E404" s="17">
        <f t="shared" si="48"/>
        <v>128574.45253755804</v>
      </c>
      <c r="F404" s="17">
        <f t="shared" si="49"/>
        <v>53963.804909275699</v>
      </c>
      <c r="G404" s="17">
        <f t="shared" si="55"/>
        <v>182538.25744683374</v>
      </c>
      <c r="H404" s="17">
        <f t="shared" si="50"/>
        <v>13087051.23952996</v>
      </c>
      <c r="I404" s="2">
        <f t="shared" si="51"/>
        <v>191.90619171635751</v>
      </c>
      <c r="J404" s="19"/>
    </row>
    <row r="405" spans="2:10">
      <c r="B405" s="16">
        <f t="shared" si="52"/>
        <v>396</v>
      </c>
      <c r="C405" s="19">
        <f t="shared" si="53"/>
        <v>21614.329124478623</v>
      </c>
      <c r="D405" s="17">
        <f t="shared" si="54"/>
        <v>13108665.568654438</v>
      </c>
      <c r="E405" s="17">
        <f t="shared" si="48"/>
        <v>129312.68314771247</v>
      </c>
      <c r="F405" s="17">
        <f t="shared" si="49"/>
        <v>53527.051072005626</v>
      </c>
      <c r="G405" s="17">
        <f t="shared" si="55"/>
        <v>182839.73421971808</v>
      </c>
      <c r="H405" s="17">
        <f t="shared" si="50"/>
        <v>12979352.885506727</v>
      </c>
      <c r="I405" s="2">
        <f t="shared" si="51"/>
        <v>192.22314039431896</v>
      </c>
      <c r="J405" s="19"/>
    </row>
    <row r="406" spans="2:10">
      <c r="B406" s="16">
        <f t="shared" si="52"/>
        <v>397</v>
      </c>
      <c r="C406" s="19">
        <f t="shared" si="53"/>
        <v>21436.456536728889</v>
      </c>
      <c r="D406" s="17">
        <f t="shared" si="54"/>
        <v>13000789.342043456</v>
      </c>
      <c r="E406" s="17">
        <f t="shared" si="48"/>
        <v>130055.15242599271</v>
      </c>
      <c r="F406" s="17">
        <f t="shared" si="49"/>
        <v>53086.556480010775</v>
      </c>
      <c r="G406" s="17">
        <f t="shared" si="55"/>
        <v>183141.70890600348</v>
      </c>
      <c r="H406" s="17">
        <f t="shared" si="50"/>
        <v>12870734.189617462</v>
      </c>
      <c r="I406" s="2">
        <f t="shared" si="51"/>
        <v>192.54061253879061</v>
      </c>
      <c r="J406" s="19"/>
    </row>
    <row r="407" spans="2:10">
      <c r="B407" s="16">
        <f t="shared" si="52"/>
        <v>398</v>
      </c>
      <c r="C407" s="19">
        <f t="shared" si="53"/>
        <v>21257.0639295578</v>
      </c>
      <c r="D407" s="17">
        <f t="shared" si="54"/>
        <v>12891991.25354702</v>
      </c>
      <c r="E407" s="17">
        <f t="shared" si="48"/>
        <v>130801.88470938406</v>
      </c>
      <c r="F407" s="17">
        <f t="shared" si="49"/>
        <v>52642.297618650337</v>
      </c>
      <c r="G407" s="17">
        <f t="shared" si="55"/>
        <v>183444.1823280344</v>
      </c>
      <c r="H407" s="17">
        <f t="shared" si="50"/>
        <v>12761189.368837636</v>
      </c>
      <c r="I407" s="2">
        <f t="shared" si="51"/>
        <v>192.85860901431994</v>
      </c>
      <c r="J407" s="19"/>
    </row>
    <row r="408" spans="2:10">
      <c r="B408" s="16">
        <f t="shared" si="52"/>
        <v>399</v>
      </c>
      <c r="C408" s="19">
        <f t="shared" si="53"/>
        <v>21076.14175183326</v>
      </c>
      <c r="D408" s="17">
        <f t="shared" si="54"/>
        <v>12782265.510589469</v>
      </c>
      <c r="E408" s="17">
        <f t="shared" si="48"/>
        <v>131552.90447460648</v>
      </c>
      <c r="F408" s="17">
        <f t="shared" si="49"/>
        <v>52194.250834906998</v>
      </c>
      <c r="G408" s="17">
        <f t="shared" si="55"/>
        <v>183747.15530951347</v>
      </c>
      <c r="H408" s="17">
        <f t="shared" si="50"/>
        <v>12650712.606114862</v>
      </c>
      <c r="I408" s="2">
        <f t="shared" si="51"/>
        <v>193.17713068688232</v>
      </c>
      <c r="J408" s="19"/>
    </row>
    <row r="409" spans="2:10">
      <c r="B409" s="16">
        <f t="shared" si="52"/>
        <v>400</v>
      </c>
      <c r="C409" s="19">
        <f t="shared" si="53"/>
        <v>20893.680396227166</v>
      </c>
      <c r="D409" s="17">
        <f t="shared" si="54"/>
        <v>12671606.28651109</v>
      </c>
      <c r="E409" s="17">
        <f t="shared" si="48"/>
        <v>132308.23633891676</v>
      </c>
      <c r="F409" s="17">
        <f t="shared" si="49"/>
        <v>51742.392336586956</v>
      </c>
      <c r="G409" s="17">
        <f t="shared" si="55"/>
        <v>184050.62867550371</v>
      </c>
      <c r="H409" s="17">
        <f t="shared" si="50"/>
        <v>12539298.050172172</v>
      </c>
      <c r="I409" s="2">
        <f t="shared" si="51"/>
        <v>193.49617842388338</v>
      </c>
      <c r="J409" s="19"/>
    </row>
    <row r="410" spans="2:10">
      <c r="B410" s="16">
        <f t="shared" si="52"/>
        <v>401</v>
      </c>
      <c r="C410" s="19">
        <f t="shared" si="53"/>
        <v>20709.670198870823</v>
      </c>
      <c r="D410" s="17">
        <f t="shared" si="54"/>
        <v>12560007.720371043</v>
      </c>
      <c r="E410" s="17">
        <f t="shared" si="48"/>
        <v>133067.90506091592</v>
      </c>
      <c r="F410" s="17">
        <f t="shared" si="49"/>
        <v>51286.69819151509</v>
      </c>
      <c r="G410" s="17">
        <f t="shared" si="55"/>
        <v>184354.603252431</v>
      </c>
      <c r="H410" s="17">
        <f t="shared" si="50"/>
        <v>12426939.815310128</v>
      </c>
      <c r="I410" s="2">
        <f t="shared" si="51"/>
        <v>193.81575309416129</v>
      </c>
      <c r="J410" s="19"/>
    </row>
    <row r="411" spans="2:10">
      <c r="B411" s="16">
        <f t="shared" si="52"/>
        <v>402</v>
      </c>
      <c r="C411" s="19">
        <f t="shared" si="53"/>
        <v>20524.101439055055</v>
      </c>
      <c r="D411" s="17">
        <f t="shared" si="54"/>
        <v>12447463.916749183</v>
      </c>
      <c r="E411" s="17">
        <f t="shared" si="48"/>
        <v>133831.93554135977</v>
      </c>
      <c r="F411" s="17">
        <f t="shared" si="49"/>
        <v>50827.144326725829</v>
      </c>
      <c r="G411" s="17">
        <f t="shared" si="55"/>
        <v>184659.0798680856</v>
      </c>
      <c r="H411" s="17">
        <f t="shared" si="50"/>
        <v>12313631.981207823</v>
      </c>
      <c r="I411" s="2">
        <f t="shared" si="51"/>
        <v>194.13585556798921</v>
      </c>
      <c r="J411" s="19"/>
    </row>
    <row r="412" spans="2:10">
      <c r="B412" s="16">
        <f t="shared" si="52"/>
        <v>403</v>
      </c>
      <c r="C412" s="19">
        <f t="shared" si="53"/>
        <v>20336.964338889346</v>
      </c>
      <c r="D412" s="17">
        <f t="shared" si="54"/>
        <v>12333968.945546713</v>
      </c>
      <c r="E412" s="17">
        <f t="shared" si="48"/>
        <v>134600.35282397657</v>
      </c>
      <c r="F412" s="17">
        <f t="shared" si="49"/>
        <v>50363.706527649076</v>
      </c>
      <c r="G412" s="17">
        <f t="shared" si="55"/>
        <v>184964.05935162565</v>
      </c>
      <c r="H412" s="17">
        <f t="shared" si="50"/>
        <v>12199368.592722736</v>
      </c>
      <c r="I412" s="2">
        <f t="shared" si="51"/>
        <v>194.45648671707758</v>
      </c>
      <c r="J412" s="19"/>
    </row>
    <row r="413" spans="2:10">
      <c r="B413" s="16">
        <f t="shared" si="52"/>
        <v>404</v>
      </c>
      <c r="C413" s="19">
        <f t="shared" si="53"/>
        <v>20148.249062972143</v>
      </c>
      <c r="D413" s="17">
        <f t="shared" si="54"/>
        <v>12219516.841785708</v>
      </c>
      <c r="E413" s="17">
        <f t="shared" si="48"/>
        <v>135373.18209628641</v>
      </c>
      <c r="F413" s="17">
        <f t="shared" si="49"/>
        <v>49896.360437291645</v>
      </c>
      <c r="G413" s="17">
        <f t="shared" si="55"/>
        <v>185269.54253357806</v>
      </c>
      <c r="H413" s="17">
        <f t="shared" si="50"/>
        <v>12084143.659689423</v>
      </c>
      <c r="I413" s="2">
        <f t="shared" si="51"/>
        <v>194.77764741457659</v>
      </c>
      <c r="J413" s="19"/>
    </row>
    <row r="414" spans="2:10">
      <c r="B414" s="16">
        <f t="shared" si="52"/>
        <v>405</v>
      </c>
      <c r="C414" s="19">
        <f t="shared" si="53"/>
        <v>19957.945718061179</v>
      </c>
      <c r="D414" s="17">
        <f t="shared" si="54"/>
        <v>12104101.605407484</v>
      </c>
      <c r="E414" s="17">
        <f t="shared" si="48"/>
        <v>136150.44869042802</v>
      </c>
      <c r="F414" s="17">
        <f t="shared" si="49"/>
        <v>49425.081555413897</v>
      </c>
      <c r="G414" s="17">
        <f t="shared" si="55"/>
        <v>185575.53024584192</v>
      </c>
      <c r="H414" s="17">
        <f t="shared" si="50"/>
        <v>11967951.156717056</v>
      </c>
      <c r="I414" s="2">
        <f t="shared" si="51"/>
        <v>195.09933853507852</v>
      </c>
      <c r="J414" s="19"/>
    </row>
    <row r="415" spans="2:10">
      <c r="B415" s="16">
        <f t="shared" si="52"/>
        <v>406</v>
      </c>
      <c r="C415" s="19">
        <f t="shared" si="53"/>
        <v>19766.044352727011</v>
      </c>
      <c r="D415" s="17">
        <f t="shared" si="54"/>
        <v>11987717.201069783</v>
      </c>
      <c r="E415" s="17">
        <f t="shared" si="48"/>
        <v>136932.17808398837</v>
      </c>
      <c r="F415" s="17">
        <f t="shared" si="49"/>
        <v>48949.845237701615</v>
      </c>
      <c r="G415" s="17">
        <f t="shared" si="55"/>
        <v>185882.02332168998</v>
      </c>
      <c r="H415" s="17">
        <f t="shared" si="50"/>
        <v>11850785.022985796</v>
      </c>
      <c r="I415" s="2">
        <f t="shared" si="51"/>
        <v>195.42156095462005</v>
      </c>
      <c r="J415" s="19"/>
    </row>
    <row r="416" spans="2:10">
      <c r="B416" s="16">
        <f t="shared" si="52"/>
        <v>407</v>
      </c>
      <c r="C416" s="19">
        <f t="shared" si="53"/>
        <v>19572.534957040101</v>
      </c>
      <c r="D416" s="17">
        <f t="shared" si="54"/>
        <v>11870357.557942836</v>
      </c>
      <c r="E416" s="17">
        <f t="shared" si="48"/>
        <v>137718.39590083796</v>
      </c>
      <c r="F416" s="17">
        <f t="shared" si="49"/>
        <v>48470.626694933249</v>
      </c>
      <c r="G416" s="17">
        <f t="shared" si="55"/>
        <v>186189.02259577121</v>
      </c>
      <c r="H416" s="17">
        <f t="shared" si="50"/>
        <v>11732639.162041998</v>
      </c>
      <c r="I416" s="2">
        <f t="shared" si="51"/>
        <v>195.74431555068477</v>
      </c>
      <c r="J416" s="19"/>
    </row>
    <row r="417" spans="2:10">
      <c r="B417" s="16">
        <f t="shared" si="52"/>
        <v>408</v>
      </c>
      <c r="C417" s="19">
        <f t="shared" si="53"/>
        <v>19377.407462203875</v>
      </c>
      <c r="D417" s="17">
        <f t="shared" si="54"/>
        <v>11752016.569504201</v>
      </c>
      <c r="E417" s="17">
        <f t="shared" si="48"/>
        <v>138509.12791197104</v>
      </c>
      <c r="F417" s="17">
        <f t="shared" si="49"/>
        <v>47987.400992142153</v>
      </c>
      <c r="G417" s="17">
        <f t="shared" si="55"/>
        <v>186496.52890411319</v>
      </c>
      <c r="H417" s="17">
        <f t="shared" si="50"/>
        <v>11613507.44159223</v>
      </c>
      <c r="I417" s="2">
        <f t="shared" si="51"/>
        <v>196.06760320220545</v>
      </c>
      <c r="J417" s="19"/>
    </row>
    <row r="418" spans="2:10">
      <c r="B418" s="16">
        <f t="shared" si="52"/>
        <v>409</v>
      </c>
      <c r="C418" s="19">
        <f t="shared" si="53"/>
        <v>19180.651740245521</v>
      </c>
      <c r="D418" s="17">
        <f t="shared" si="54"/>
        <v>11632688.093332475</v>
      </c>
      <c r="E418" s="17">
        <f t="shared" si="48"/>
        <v>139304.40003635007</v>
      </c>
      <c r="F418" s="17">
        <f t="shared" si="49"/>
        <v>47500.143047774276</v>
      </c>
      <c r="G418" s="17">
        <f t="shared" si="55"/>
        <v>186804.54308412434</v>
      </c>
      <c r="H418" s="17">
        <f t="shared" si="50"/>
        <v>11493383.693296125</v>
      </c>
      <c r="I418" s="2">
        <f t="shared" si="51"/>
        <v>196.39142478956651</v>
      </c>
      <c r="J418" s="19"/>
    </row>
    <row r="419" spans="2:10">
      <c r="B419" s="16">
        <f t="shared" si="52"/>
        <v>410</v>
      </c>
      <c r="C419" s="19">
        <f t="shared" si="53"/>
        <v>18982.257603643462</v>
      </c>
      <c r="D419" s="17">
        <f t="shared" si="54"/>
        <v>11512365.950899769</v>
      </c>
      <c r="E419" s="17">
        <f t="shared" si="48"/>
        <v>140104.23834175515</v>
      </c>
      <c r="F419" s="17">
        <f t="shared" si="49"/>
        <v>47008.827632840723</v>
      </c>
      <c r="G419" s="17">
        <f t="shared" si="55"/>
        <v>187113.06597459587</v>
      </c>
      <c r="H419" s="17">
        <f t="shared" si="50"/>
        <v>11372261.712558014</v>
      </c>
      <c r="I419" s="2">
        <f t="shared" si="51"/>
        <v>196.71578119460642</v>
      </c>
      <c r="J419" s="19"/>
    </row>
    <row r="420" spans="2:10">
      <c r="B420" s="16">
        <f t="shared" si="52"/>
        <v>411</v>
      </c>
      <c r="C420" s="19">
        <f t="shared" si="53"/>
        <v>18782.214805003256</v>
      </c>
      <c r="D420" s="17">
        <f t="shared" si="54"/>
        <v>11391043.927363018</v>
      </c>
      <c r="E420" s="17">
        <f t="shared" si="48"/>
        <v>140908.66904563888</v>
      </c>
      <c r="F420" s="17">
        <f t="shared" si="49"/>
        <v>46513.429370065656</v>
      </c>
      <c r="G420" s="17">
        <f t="shared" si="55"/>
        <v>187422.09841570453</v>
      </c>
      <c r="H420" s="17">
        <f t="shared" si="50"/>
        <v>11250135.258317379</v>
      </c>
      <c r="I420" s="2">
        <f t="shared" si="51"/>
        <v>197.04067330062006</v>
      </c>
      <c r="J420" s="19"/>
    </row>
    <row r="421" spans="2:10">
      <c r="B421" s="16">
        <f t="shared" si="52"/>
        <v>412</v>
      </c>
      <c r="C421" s="19">
        <f t="shared" si="53"/>
        <v>18580.513036711141</v>
      </c>
      <c r="D421" s="17">
        <f t="shared" si="54"/>
        <v>11268715.77135409</v>
      </c>
      <c r="E421" s="17">
        <f t="shared" si="48"/>
        <v>141717.71851598544</v>
      </c>
      <c r="F421" s="17">
        <f t="shared" si="49"/>
        <v>46013.922733029205</v>
      </c>
      <c r="G421" s="17">
        <f t="shared" si="55"/>
        <v>187731.64124901465</v>
      </c>
      <c r="H421" s="17">
        <f t="shared" si="50"/>
        <v>11126998.052838106</v>
      </c>
      <c r="I421" s="2">
        <f t="shared" si="51"/>
        <v>197.36610199236114</v>
      </c>
      <c r="J421" s="19"/>
    </row>
    <row r="422" spans="2:10">
      <c r="B422" s="16">
        <f t="shared" si="52"/>
        <v>413</v>
      </c>
      <c r="C422" s="19">
        <f t="shared" si="53"/>
        <v>18377.141930570826</v>
      </c>
      <c r="D422" s="17">
        <f t="shared" si="54"/>
        <v>11145375.194768677</v>
      </c>
      <c r="E422" s="17">
        <f t="shared" si="48"/>
        <v>142531.41327217498</v>
      </c>
      <c r="F422" s="17">
        <f t="shared" si="49"/>
        <v>45510.282045305437</v>
      </c>
      <c r="G422" s="17">
        <f t="shared" si="55"/>
        <v>188041.69531748042</v>
      </c>
      <c r="H422" s="17">
        <f t="shared" si="50"/>
        <v>11002843.781496502</v>
      </c>
      <c r="I422" s="2">
        <f t="shared" si="51"/>
        <v>197.6920681560446</v>
      </c>
      <c r="J422" s="19"/>
    </row>
    <row r="423" spans="2:10">
      <c r="B423" s="16">
        <f t="shared" si="52"/>
        <v>414</v>
      </c>
      <c r="C423" s="19">
        <f t="shared" si="53"/>
        <v>18172.091057470068</v>
      </c>
      <c r="D423" s="17">
        <f t="shared" si="54"/>
        <v>11021015.872553973</v>
      </c>
      <c r="E423" s="17">
        <f t="shared" si="48"/>
        <v>143349.77998585283</v>
      </c>
      <c r="F423" s="17">
        <f t="shared" si="49"/>
        <v>45002.481479595386</v>
      </c>
      <c r="G423" s="17">
        <f t="shared" si="55"/>
        <v>188352.26146544822</v>
      </c>
      <c r="H423" s="17">
        <f t="shared" si="50"/>
        <v>10877666.09256812</v>
      </c>
      <c r="I423" s="2">
        <f t="shared" si="51"/>
        <v>198.01857267934906</v>
      </c>
      <c r="J423" s="19"/>
    </row>
    <row r="424" spans="2:10">
      <c r="B424" s="16">
        <f t="shared" si="52"/>
        <v>415</v>
      </c>
      <c r="C424" s="19">
        <f t="shared" si="53"/>
        <v>17965.349927017465</v>
      </c>
      <c r="D424" s="17">
        <f t="shared" si="54"/>
        <v>10895631.442495137</v>
      </c>
      <c r="E424" s="17">
        <f t="shared" si="48"/>
        <v>144172.84548180393</v>
      </c>
      <c r="F424" s="17">
        <f t="shared" si="49"/>
        <v>44490.495056855143</v>
      </c>
      <c r="G424" s="17">
        <f t="shared" si="55"/>
        <v>188663.34053865907</v>
      </c>
      <c r="H424" s="17">
        <f t="shared" si="50"/>
        <v>10751458.597013334</v>
      </c>
      <c r="I424" s="2">
        <f t="shared" si="51"/>
        <v>198.3456164514192</v>
      </c>
      <c r="J424" s="19"/>
    </row>
    <row r="425" spans="2:10">
      <c r="B425" s="16">
        <f t="shared" si="52"/>
        <v>416</v>
      </c>
      <c r="C425" s="19">
        <f t="shared" si="53"/>
        <v>17756.907987197861</v>
      </c>
      <c r="D425" s="17">
        <f t="shared" si="54"/>
        <v>10769215.505000532</v>
      </c>
      <c r="E425" s="17">
        <f t="shared" si="48"/>
        <v>145000.63673883176</v>
      </c>
      <c r="F425" s="17">
        <f t="shared" si="49"/>
        <v>43974.296645418835</v>
      </c>
      <c r="G425" s="17">
        <f t="shared" si="55"/>
        <v>188974.93338425059</v>
      </c>
      <c r="H425" s="17">
        <f t="shared" si="50"/>
        <v>10624214.8682617</v>
      </c>
      <c r="I425" s="2">
        <f t="shared" si="51"/>
        <v>198.67320036286822</v>
      </c>
      <c r="J425" s="19"/>
    </row>
    <row r="426" spans="2:10">
      <c r="B426" s="16">
        <f t="shared" si="52"/>
        <v>417</v>
      </c>
      <c r="C426" s="19">
        <f t="shared" si="53"/>
        <v>17546.754624003544</v>
      </c>
      <c r="D426" s="17">
        <f t="shared" si="54"/>
        <v>10641761.622885704</v>
      </c>
      <c r="E426" s="17">
        <f t="shared" si="48"/>
        <v>145833.18089064313</v>
      </c>
      <c r="F426" s="17">
        <f t="shared" si="49"/>
        <v>43453.859960116628</v>
      </c>
      <c r="G426" s="17">
        <f t="shared" si="55"/>
        <v>189287.04085075975</v>
      </c>
      <c r="H426" s="17">
        <f t="shared" si="50"/>
        <v>10495928.44199506</v>
      </c>
      <c r="I426" s="2">
        <f t="shared" si="51"/>
        <v>199.00132530578017</v>
      </c>
      <c r="J426" s="19"/>
    </row>
    <row r="427" spans="2:10">
      <c r="B427" s="16">
        <f t="shared" si="52"/>
        <v>418</v>
      </c>
      <c r="C427" s="19">
        <f t="shared" si="53"/>
        <v>17334.879161093384</v>
      </c>
      <c r="D427" s="17">
        <f t="shared" si="54"/>
        <v>10513263.321156153</v>
      </c>
      <c r="E427" s="17">
        <f t="shared" si="48"/>
        <v>146670.50522673712</v>
      </c>
      <c r="F427" s="17">
        <f t="shared" si="49"/>
        <v>42929.15856138763</v>
      </c>
      <c r="G427" s="17">
        <f t="shared" si="55"/>
        <v>189599.66378812474</v>
      </c>
      <c r="H427" s="17">
        <f t="shared" si="50"/>
        <v>10366592.815929417</v>
      </c>
      <c r="I427" s="2">
        <f t="shared" si="51"/>
        <v>199.32999217371255</v>
      </c>
      <c r="J427" s="19"/>
    </row>
    <row r="428" spans="2:10">
      <c r="B428" s="16">
        <f t="shared" si="52"/>
        <v>419</v>
      </c>
      <c r="C428" s="19">
        <f t="shared" si="53"/>
        <v>17121.270859409124</v>
      </c>
      <c r="D428" s="17">
        <f t="shared" si="54"/>
        <v>10383714.086788826</v>
      </c>
      <c r="E428" s="17">
        <f t="shared" si="48"/>
        <v>147512.63719330006</v>
      </c>
      <c r="F428" s="17">
        <f t="shared" si="49"/>
        <v>42400.165854387706</v>
      </c>
      <c r="G428" s="17">
        <f t="shared" si="55"/>
        <v>189912.80304768778</v>
      </c>
      <c r="H428" s="17">
        <f t="shared" si="50"/>
        <v>10236201.449595526</v>
      </c>
      <c r="I428" s="2">
        <f t="shared" si="51"/>
        <v>199.65920186169856</v>
      </c>
      <c r="J428" s="19"/>
    </row>
    <row r="429" spans="2:10">
      <c r="B429" s="16">
        <f t="shared" si="52"/>
        <v>420</v>
      </c>
      <c r="C429" s="19">
        <f t="shared" si="53"/>
        <v>16905.918916840106</v>
      </c>
      <c r="D429" s="17">
        <f t="shared" si="54"/>
        <v>10253107.368512366</v>
      </c>
      <c r="E429" s="17">
        <f t="shared" si="48"/>
        <v>148359.60439410439</v>
      </c>
      <c r="F429" s="17">
        <f t="shared" si="49"/>
        <v>41866.855088092161</v>
      </c>
      <c r="G429" s="17">
        <f t="shared" si="55"/>
        <v>190226.45948219654</v>
      </c>
      <c r="H429" s="17">
        <f t="shared" si="50"/>
        <v>10104747.764118262</v>
      </c>
      <c r="I429" s="2">
        <f t="shared" si="51"/>
        <v>199.98895526624966</v>
      </c>
      <c r="J429" s="19"/>
    </row>
    <row r="430" spans="2:10">
      <c r="B430" s="16">
        <f t="shared" si="52"/>
        <v>421</v>
      </c>
      <c r="C430" s="19">
        <f t="shared" si="53"/>
        <v>16688.812467837706</v>
      </c>
      <c r="D430" s="17">
        <f t="shared" si="54"/>
        <v>10121436.576586099</v>
      </c>
      <c r="E430" s="17">
        <f t="shared" si="48"/>
        <v>149211.4345914147</v>
      </c>
      <c r="F430" s="17">
        <f t="shared" si="49"/>
        <v>41329.19935439324</v>
      </c>
      <c r="G430" s="17">
        <f t="shared" si="55"/>
        <v>190540.63394580793</v>
      </c>
      <c r="H430" s="17">
        <f t="shared" si="50"/>
        <v>9972225.1419946849</v>
      </c>
      <c r="I430" s="2">
        <f t="shared" si="51"/>
        <v>200.31925328535797</v>
      </c>
      <c r="J430" s="19"/>
    </row>
    <row r="431" spans="2:10">
      <c r="B431" s="16">
        <f t="shared" si="52"/>
        <v>422</v>
      </c>
      <c r="C431" s="19">
        <f t="shared" si="53"/>
        <v>16469.940583057702</v>
      </c>
      <c r="D431" s="17">
        <f t="shared" si="54"/>
        <v>9988695.0825777426</v>
      </c>
      <c r="E431" s="17">
        <f t="shared" si="48"/>
        <v>150068.15570689659</v>
      </c>
      <c r="F431" s="17">
        <f t="shared" si="49"/>
        <v>40787.171587192446</v>
      </c>
      <c r="G431" s="17">
        <f t="shared" si="55"/>
        <v>190855.32729408905</v>
      </c>
      <c r="H431" s="17">
        <f t="shared" si="50"/>
        <v>9838626.9268708453</v>
      </c>
      <c r="I431" s="2">
        <f t="shared" si="51"/>
        <v>200.6500968184987</v>
      </c>
      <c r="J431" s="19"/>
    </row>
    <row r="432" spans="2:10">
      <c r="B432" s="16">
        <f t="shared" si="52"/>
        <v>423</v>
      </c>
      <c r="C432" s="19">
        <f t="shared" si="53"/>
        <v>16249.292268987745</v>
      </c>
      <c r="D432" s="17">
        <f t="shared" si="54"/>
        <v>9854876.219139833</v>
      </c>
      <c r="E432" s="17">
        <f t="shared" si="48"/>
        <v>150929.79582253215</v>
      </c>
      <c r="F432" s="17">
        <f t="shared" si="49"/>
        <v>40240.744561487656</v>
      </c>
      <c r="G432" s="17">
        <f t="shared" si="55"/>
        <v>191170.54038401981</v>
      </c>
      <c r="H432" s="17">
        <f t="shared" si="50"/>
        <v>9703946.4233173002</v>
      </c>
      <c r="I432" s="2">
        <f t="shared" si="51"/>
        <v>200.9814867666326</v>
      </c>
      <c r="J432" s="19"/>
    </row>
    <row r="433" spans="2:10">
      <c r="B433" s="16">
        <f t="shared" si="52"/>
        <v>424</v>
      </c>
      <c r="C433" s="19">
        <f t="shared" si="53"/>
        <v>16026.856467586011</v>
      </c>
      <c r="D433" s="17">
        <f t="shared" si="54"/>
        <v>9719973.2797848862</v>
      </c>
      <c r="E433" s="17">
        <f t="shared" si="48"/>
        <v>151796.38318154117</v>
      </c>
      <c r="F433" s="17">
        <f t="shared" si="49"/>
        <v>39689.890892454954</v>
      </c>
      <c r="G433" s="17">
        <f t="shared" si="55"/>
        <v>191486.27407399612</v>
      </c>
      <c r="H433" s="17">
        <f t="shared" si="50"/>
        <v>9568176.8966033459</v>
      </c>
      <c r="I433" s="2">
        <f t="shared" si="51"/>
        <v>201.3134240322085</v>
      </c>
      <c r="J433" s="19"/>
    </row>
    <row r="434" spans="2:10">
      <c r="B434" s="16">
        <f t="shared" si="52"/>
        <v>425</v>
      </c>
      <c r="C434" s="19">
        <f t="shared" si="53"/>
        <v>15802.622055895627</v>
      </c>
      <c r="D434" s="17">
        <f t="shared" si="54"/>
        <v>9583979.5186592415</v>
      </c>
      <c r="E434" s="17">
        <f t="shared" si="48"/>
        <v>152667.94618930583</v>
      </c>
      <c r="F434" s="17">
        <f t="shared" si="49"/>
        <v>39134.58303452524</v>
      </c>
      <c r="G434" s="17">
        <f t="shared" si="55"/>
        <v>191802.52922383108</v>
      </c>
      <c r="H434" s="17">
        <f t="shared" si="50"/>
        <v>9431311.5724699348</v>
      </c>
      <c r="I434" s="2">
        <f t="shared" si="51"/>
        <v>201.64590951916563</v>
      </c>
      <c r="J434" s="19"/>
    </row>
    <row r="435" spans="2:10">
      <c r="B435" s="16">
        <f t="shared" si="52"/>
        <v>426</v>
      </c>
      <c r="C435" s="19">
        <f t="shared" si="53"/>
        <v>15576.577845675871</v>
      </c>
      <c r="D435" s="17">
        <f t="shared" si="54"/>
        <v>9446888.1503156107</v>
      </c>
      <c r="E435" s="17">
        <f t="shared" si="48"/>
        <v>153544.51341430278</v>
      </c>
      <c r="F435" s="17">
        <f t="shared" si="49"/>
        <v>38574.793280455408</v>
      </c>
      <c r="G435" s="17">
        <f t="shared" si="55"/>
        <v>192119.30669475818</v>
      </c>
      <c r="H435" s="17">
        <f t="shared" si="50"/>
        <v>9293343.6369013079</v>
      </c>
      <c r="I435" s="2">
        <f t="shared" si="51"/>
        <v>201.97894413293619</v>
      </c>
      <c r="J435" s="19"/>
    </row>
    <row r="436" spans="2:10">
      <c r="B436" s="16">
        <f t="shared" si="52"/>
        <v>427</v>
      </c>
      <c r="C436" s="19">
        <f t="shared" si="53"/>
        <v>15348.712583025917</v>
      </c>
      <c r="D436" s="17">
        <f t="shared" si="54"/>
        <v>9308692.3494843338</v>
      </c>
      <c r="E436" s="17">
        <f t="shared" si="48"/>
        <v>154426.11358903901</v>
      </c>
      <c r="F436" s="17">
        <f t="shared" si="49"/>
        <v>38010.493760394362</v>
      </c>
      <c r="G436" s="17">
        <f t="shared" si="55"/>
        <v>192436.60734943338</v>
      </c>
      <c r="H436" s="17">
        <f t="shared" si="50"/>
        <v>9154266.2358952947</v>
      </c>
      <c r="I436" s="2">
        <f t="shared" si="51"/>
        <v>202.31252878044774</v>
      </c>
      <c r="J436" s="19"/>
    </row>
    <row r="437" spans="2:10">
      <c r="B437" s="16">
        <f t="shared" si="52"/>
        <v>428</v>
      </c>
      <c r="C437" s="19">
        <f t="shared" si="53"/>
        <v>15119.014948004857</v>
      </c>
      <c r="D437" s="17">
        <f t="shared" si="54"/>
        <v>9169385.2508432996</v>
      </c>
      <c r="E437" s="17">
        <f t="shared" si="48"/>
        <v>155312.7756109933</v>
      </c>
      <c r="F437" s="17">
        <f t="shared" si="49"/>
        <v>37441.656440943472</v>
      </c>
      <c r="G437" s="17">
        <f t="shared" si="55"/>
        <v>192754.43205193678</v>
      </c>
      <c r="H437" s="17">
        <f t="shared" si="50"/>
        <v>9014072.4752323069</v>
      </c>
      <c r="I437" s="2">
        <f t="shared" si="51"/>
        <v>202.64666437012573</v>
      </c>
      <c r="J437" s="19"/>
    </row>
    <row r="438" spans="2:10">
      <c r="B438" s="16">
        <f t="shared" si="52"/>
        <v>429</v>
      </c>
      <c r="C438" s="19">
        <f t="shared" si="53"/>
        <v>14887.47355424799</v>
      </c>
      <c r="D438" s="17">
        <f t="shared" si="54"/>
        <v>9028959.9487865549</v>
      </c>
      <c r="E438" s="17">
        <f t="shared" si="48"/>
        <v>156204.52854356423</v>
      </c>
      <c r="F438" s="17">
        <f t="shared" si="49"/>
        <v>36868.253124211769</v>
      </c>
      <c r="G438" s="17">
        <f t="shared" si="55"/>
        <v>193072.781667776</v>
      </c>
      <c r="H438" s="17">
        <f t="shared" si="50"/>
        <v>8872755.4202429913</v>
      </c>
      <c r="I438" s="2">
        <f t="shared" si="51"/>
        <v>202.98135181189593</v>
      </c>
      <c r="J438" s="19"/>
    </row>
    <row r="439" spans="2:10">
      <c r="B439" s="16">
        <f t="shared" si="52"/>
        <v>430</v>
      </c>
      <c r="C439" s="19">
        <f t="shared" si="53"/>
        <v>14654.076948584989</v>
      </c>
      <c r="D439" s="17">
        <f t="shared" si="54"/>
        <v>8887409.4971915763</v>
      </c>
      <c r="E439" s="17">
        <f t="shared" si="48"/>
        <v>157101.40161702281</v>
      </c>
      <c r="F439" s="17">
        <f t="shared" si="49"/>
        <v>36290.255446865609</v>
      </c>
      <c r="G439" s="17">
        <f t="shared" si="55"/>
        <v>193391.65706388841</v>
      </c>
      <c r="H439" s="17">
        <f t="shared" si="50"/>
        <v>8730308.0955745541</v>
      </c>
      <c r="I439" s="2">
        <f t="shared" si="51"/>
        <v>203.31659201718696</v>
      </c>
      <c r="J439" s="19"/>
    </row>
    <row r="440" spans="2:10">
      <c r="B440" s="16">
        <f t="shared" si="52"/>
        <v>431</v>
      </c>
      <c r="C440" s="19">
        <f t="shared" si="53"/>
        <v>14418.813610654324</v>
      </c>
      <c r="D440" s="17">
        <f t="shared" si="54"/>
        <v>8744726.9091852084</v>
      </c>
      <c r="E440" s="17">
        <f t="shared" si="48"/>
        <v>158003.42422946967</v>
      </c>
      <c r="F440" s="17">
        <f t="shared" si="49"/>
        <v>35707.634879172932</v>
      </c>
      <c r="G440" s="17">
        <f t="shared" si="55"/>
        <v>193711.0591086426</v>
      </c>
      <c r="H440" s="17">
        <f t="shared" si="50"/>
        <v>8586723.4849557392</v>
      </c>
      <c r="I440" s="2">
        <f t="shared" si="51"/>
        <v>203.65238589893269</v>
      </c>
      <c r="J440" s="19"/>
    </row>
    <row r="441" spans="2:10">
      <c r="B441" s="16">
        <f t="shared" si="52"/>
        <v>432</v>
      </c>
      <c r="C441" s="19">
        <f t="shared" si="53"/>
        <v>14181.671952512115</v>
      </c>
      <c r="D441" s="17">
        <f t="shared" si="54"/>
        <v>8600905.1569082513</v>
      </c>
      <c r="E441" s="17">
        <f t="shared" si="48"/>
        <v>158910.62594779968</v>
      </c>
      <c r="F441" s="17">
        <f t="shared" si="49"/>
        <v>35120.362724042025</v>
      </c>
      <c r="G441" s="17">
        <f t="shared" si="55"/>
        <v>194030.98867184171</v>
      </c>
      <c r="H441" s="17">
        <f t="shared" si="50"/>
        <v>8441994.5309604518</v>
      </c>
      <c r="I441" s="2">
        <f t="shared" si="51"/>
        <v>203.98873437157482</v>
      </c>
      <c r="J441" s="19"/>
    </row>
    <row r="442" spans="2:10">
      <c r="B442" s="16">
        <f t="shared" si="52"/>
        <v>433</v>
      </c>
      <c r="C442" s="19">
        <f t="shared" si="53"/>
        <v>13942.640318248421</v>
      </c>
      <c r="D442" s="17">
        <f t="shared" si="54"/>
        <v>8455937.1712787002</v>
      </c>
      <c r="E442" s="17">
        <f t="shared" si="48"/>
        <v>159823.03650867066</v>
      </c>
      <c r="F442" s="17">
        <f t="shared" si="49"/>
        <v>34528.410116054692</v>
      </c>
      <c r="G442" s="17">
        <f t="shared" si="55"/>
        <v>194351.44662472536</v>
      </c>
      <c r="H442" s="17">
        <f t="shared" si="50"/>
        <v>8296114.1347700292</v>
      </c>
      <c r="I442" s="2">
        <f t="shared" si="51"/>
        <v>204.32563835106529</v>
      </c>
      <c r="J442" s="19"/>
    </row>
    <row r="443" spans="2:10">
      <c r="B443" s="16">
        <f t="shared" si="52"/>
        <v>434</v>
      </c>
      <c r="C443" s="19">
        <f t="shared" si="53"/>
        <v>13701.706983582117</v>
      </c>
      <c r="D443" s="17">
        <f t="shared" si="54"/>
        <v>8309815.8417536113</v>
      </c>
      <c r="E443" s="17">
        <f t="shared" si="48"/>
        <v>160740.68581947798</v>
      </c>
      <c r="F443" s="17">
        <f t="shared" si="49"/>
        <v>33931.748020493913</v>
      </c>
      <c r="G443" s="17">
        <f t="shared" si="55"/>
        <v>194672.4338399719</v>
      </c>
      <c r="H443" s="17">
        <f t="shared" si="50"/>
        <v>8149075.1559341336</v>
      </c>
      <c r="I443" s="2">
        <f t="shared" si="51"/>
        <v>204.66309875486883</v>
      </c>
      <c r="J443" s="19"/>
    </row>
    <row r="444" spans="2:10">
      <c r="B444" s="16">
        <f t="shared" si="52"/>
        <v>435</v>
      </c>
      <c r="C444" s="19">
        <f t="shared" si="53"/>
        <v>13458.860155483708</v>
      </c>
      <c r="D444" s="17">
        <f t="shared" si="54"/>
        <v>8162534.0160896173</v>
      </c>
      <c r="E444" s="17">
        <f t="shared" si="48"/>
        <v>161663.6039593356</v>
      </c>
      <c r="F444" s="17">
        <f t="shared" si="49"/>
        <v>33330.347232365937</v>
      </c>
      <c r="G444" s="17">
        <f t="shared" si="55"/>
        <v>194993.95119170155</v>
      </c>
      <c r="H444" s="17">
        <f t="shared" si="50"/>
        <v>8000870.4121302813</v>
      </c>
      <c r="I444" s="2">
        <f t="shared" si="51"/>
        <v>205.00111650196541</v>
      </c>
      <c r="J444" s="19"/>
    </row>
    <row r="445" spans="2:10">
      <c r="B445" s="16">
        <f t="shared" si="52"/>
        <v>436</v>
      </c>
      <c r="C445" s="19">
        <f t="shared" si="53"/>
        <v>13214.087971760891</v>
      </c>
      <c r="D445" s="17">
        <f t="shared" si="54"/>
        <v>8014084.5001020422</v>
      </c>
      <c r="E445" s="17">
        <f t="shared" si="48"/>
        <v>162591.82118006062</v>
      </c>
      <c r="F445" s="17">
        <f t="shared" si="49"/>
        <v>32724.178375416672</v>
      </c>
      <c r="G445" s="17">
        <f t="shared" si="55"/>
        <v>195315.99955547729</v>
      </c>
      <c r="H445" s="17">
        <f t="shared" si="50"/>
        <v>7851492.6789219817</v>
      </c>
      <c r="I445" s="2">
        <f t="shared" si="51"/>
        <v>205.33969251285282</v>
      </c>
      <c r="J445" s="19"/>
    </row>
    <row r="446" spans="2:10">
      <c r="B446" s="16">
        <f t="shared" si="52"/>
        <v>437</v>
      </c>
      <c r="C446" s="19">
        <f t="shared" si="53"/>
        <v>12967.378500671126</v>
      </c>
      <c r="D446" s="17">
        <f t="shared" si="54"/>
        <v>7864460.0574226528</v>
      </c>
      <c r="E446" s="17">
        <f t="shared" si="48"/>
        <v>163525.36790716654</v>
      </c>
      <c r="F446" s="17">
        <f t="shared" si="49"/>
        <v>32113.211901142498</v>
      </c>
      <c r="G446" s="17">
        <f t="shared" si="55"/>
        <v>195638.57980830903</v>
      </c>
      <c r="H446" s="17">
        <f t="shared" si="50"/>
        <v>7700934.6895154864</v>
      </c>
      <c r="I446" s="2">
        <f t="shared" si="51"/>
        <v>205.6788277095491</v>
      </c>
      <c r="J446" s="19"/>
    </row>
    <row r="447" spans="2:10">
      <c r="B447" s="16">
        <f t="shared" si="52"/>
        <v>438</v>
      </c>
      <c r="C447" s="19">
        <f t="shared" si="53"/>
        <v>12718.719740512781</v>
      </c>
      <c r="D447" s="17">
        <f t="shared" si="54"/>
        <v>7713653.4092559991</v>
      </c>
      <c r="E447" s="17">
        <f t="shared" si="48"/>
        <v>164464.27474085963</v>
      </c>
      <c r="F447" s="17">
        <f t="shared" si="49"/>
        <v>31497.418087795333</v>
      </c>
      <c r="G447" s="17">
        <f t="shared" si="55"/>
        <v>195961.69282865495</v>
      </c>
      <c r="H447" s="17">
        <f t="shared" si="50"/>
        <v>7549189.1345151393</v>
      </c>
      <c r="I447" s="2">
        <f t="shared" si="51"/>
        <v>206.01852301559506</v>
      </c>
      <c r="J447" s="19"/>
    </row>
    <row r="448" spans="2:10">
      <c r="B448" s="16">
        <f t="shared" si="52"/>
        <v>439</v>
      </c>
      <c r="C448" s="19">
        <f t="shared" si="53"/>
        <v>12468.099619224668</v>
      </c>
      <c r="D448" s="17">
        <f t="shared" si="54"/>
        <v>7561657.2341343639</v>
      </c>
      <c r="E448" s="17">
        <f t="shared" si="48"/>
        <v>165408.57245704159</v>
      </c>
      <c r="F448" s="17">
        <f t="shared" si="49"/>
        <v>30876.767039381986</v>
      </c>
      <c r="G448" s="17">
        <f t="shared" si="55"/>
        <v>196285.33949642358</v>
      </c>
      <c r="H448" s="17">
        <f t="shared" si="50"/>
        <v>7396248.6616773224</v>
      </c>
      <c r="I448" s="2">
        <f t="shared" si="51"/>
        <v>206.35877935605686</v>
      </c>
      <c r="J448" s="19"/>
    </row>
    <row r="449" spans="2:10">
      <c r="B449" s="16">
        <f t="shared" si="52"/>
        <v>440</v>
      </c>
      <c r="C449" s="19">
        <f t="shared" si="53"/>
        <v>12215.505993979052</v>
      </c>
      <c r="D449" s="17">
        <f t="shared" si="54"/>
        <v>7408464.1676713014</v>
      </c>
      <c r="E449" s="17">
        <f t="shared" si="48"/>
        <v>166358.2920083192</v>
      </c>
      <c r="F449" s="17">
        <f t="shared" si="49"/>
        <v>30251.228684657817</v>
      </c>
      <c r="G449" s="17">
        <f t="shared" si="55"/>
        <v>196609.52069297701</v>
      </c>
      <c r="H449" s="17">
        <f t="shared" si="50"/>
        <v>7242105.8756629825</v>
      </c>
      <c r="I449" s="2">
        <f t="shared" si="51"/>
        <v>206.69959765752841</v>
      </c>
      <c r="J449" s="19"/>
    </row>
    <row r="450" spans="2:10">
      <c r="B450" s="16">
        <f t="shared" si="52"/>
        <v>441</v>
      </c>
      <c r="C450" s="19">
        <f t="shared" si="53"/>
        <v>11960.926650771871</v>
      </c>
      <c r="D450" s="17">
        <f t="shared" si="54"/>
        <v>7254066.8023137543</v>
      </c>
      <c r="E450" s="17">
        <f t="shared" si="48"/>
        <v>167313.46452501856</v>
      </c>
      <c r="F450" s="17">
        <f t="shared" si="49"/>
        <v>29620.772776114496</v>
      </c>
      <c r="G450" s="17">
        <f t="shared" si="55"/>
        <v>196934.23730113305</v>
      </c>
      <c r="H450" s="17">
        <f t="shared" si="50"/>
        <v>7086753.3377887355</v>
      </c>
      <c r="I450" s="2">
        <f t="shared" si="51"/>
        <v>207.04097884813402</v>
      </c>
      <c r="J450" s="19"/>
    </row>
    <row r="451" spans="2:10">
      <c r="B451" s="16">
        <f t="shared" si="52"/>
        <v>442</v>
      </c>
      <c r="C451" s="19">
        <f t="shared" si="53"/>
        <v>11704.349304012954</v>
      </c>
      <c r="D451" s="17">
        <f t="shared" si="54"/>
        <v>7098457.6870927485</v>
      </c>
      <c r="E451" s="17">
        <f t="shared" si="48"/>
        <v>168274.12131620565</v>
      </c>
      <c r="F451" s="17">
        <f t="shared" si="49"/>
        <v>28985.368888962057</v>
      </c>
      <c r="G451" s="17">
        <f t="shared" si="55"/>
        <v>197259.49020516771</v>
      </c>
      <c r="H451" s="17">
        <f t="shared" si="50"/>
        <v>6930183.5657765428</v>
      </c>
      <c r="I451" s="2">
        <f t="shared" si="51"/>
        <v>207.38292385753087</v>
      </c>
      <c r="J451" s="19"/>
    </row>
    <row r="452" spans="2:10">
      <c r="B452" s="16">
        <f t="shared" si="52"/>
        <v>443</v>
      </c>
      <c r="C452" s="19">
        <f t="shared" si="53"/>
        <v>11445.761596111581</v>
      </c>
      <c r="D452" s="17">
        <f t="shared" si="54"/>
        <v>6941629.3273726543</v>
      </c>
      <c r="E452" s="17">
        <f t="shared" si="48"/>
        <v>169240.29387071199</v>
      </c>
      <c r="F452" s="17">
        <f t="shared" si="49"/>
        <v>28344.986420105008</v>
      </c>
      <c r="G452" s="17">
        <f t="shared" si="55"/>
        <v>197585.280290817</v>
      </c>
      <c r="H452" s="17">
        <f t="shared" si="50"/>
        <v>6772389.0335019426</v>
      </c>
      <c r="I452" s="2">
        <f t="shared" si="51"/>
        <v>207.72543361691152</v>
      </c>
      <c r="J452" s="19"/>
    </row>
    <row r="453" spans="2:10">
      <c r="B453" s="16">
        <f t="shared" si="52"/>
        <v>444</v>
      </c>
      <c r="C453" s="19">
        <f t="shared" si="53"/>
        <v>11185.151097062044</v>
      </c>
      <c r="D453" s="17">
        <f t="shared" si="54"/>
        <v>6783574.1845990047</v>
      </c>
      <c r="E453" s="17">
        <f t="shared" si="48"/>
        <v>170212.01385816754</v>
      </c>
      <c r="F453" s="17">
        <f t="shared" si="49"/>
        <v>27699.594587112602</v>
      </c>
      <c r="G453" s="17">
        <f t="shared" si="55"/>
        <v>197911.60844528014</v>
      </c>
      <c r="H453" s="17">
        <f t="shared" si="50"/>
        <v>6613362.1707408372</v>
      </c>
      <c r="I453" s="2">
        <f t="shared" si="51"/>
        <v>208.06850905900649</v>
      </c>
      <c r="J453" s="19"/>
    </row>
    <row r="454" spans="2:10">
      <c r="B454" s="16">
        <f t="shared" si="52"/>
        <v>445</v>
      </c>
      <c r="C454" s="19">
        <f t="shared" si="53"/>
        <v>10922.505304022692</v>
      </c>
      <c r="D454" s="17">
        <f t="shared" si="54"/>
        <v>6624284.6760448599</v>
      </c>
      <c r="E454" s="17">
        <f t="shared" si="48"/>
        <v>171189.31313003821</v>
      </c>
      <c r="F454" s="17">
        <f t="shared" si="49"/>
        <v>27049.162427183179</v>
      </c>
      <c r="G454" s="17">
        <f t="shared" si="55"/>
        <v>198238.47555722139</v>
      </c>
      <c r="H454" s="17">
        <f t="shared" si="50"/>
        <v>6453095.3629148221</v>
      </c>
      <c r="I454" s="2">
        <f t="shared" si="51"/>
        <v>208.41215111808677</v>
      </c>
      <c r="J454" s="19"/>
    </row>
    <row r="455" spans="2:10">
      <c r="B455" s="16">
        <f t="shared" si="52"/>
        <v>446</v>
      </c>
      <c r="C455" s="19">
        <f t="shared" si="53"/>
        <v>10657.811640897766</v>
      </c>
      <c r="D455" s="17">
        <f t="shared" si="54"/>
        <v>6463753.1745557198</v>
      </c>
      <c r="E455" s="17">
        <f t="shared" si="48"/>
        <v>172172.22372067044</v>
      </c>
      <c r="F455" s="17">
        <f t="shared" si="49"/>
        <v>26393.658796102522</v>
      </c>
      <c r="G455" s="17">
        <f t="shared" si="55"/>
        <v>198565.88251677298</v>
      </c>
      <c r="H455" s="17">
        <f t="shared" si="50"/>
        <v>6291580.9508350492</v>
      </c>
      <c r="I455" s="2">
        <f t="shared" si="51"/>
        <v>208.75636072996636</v>
      </c>
      <c r="J455" s="19"/>
    </row>
    <row r="456" spans="2:10">
      <c r="B456" s="16">
        <f t="shared" si="52"/>
        <v>447</v>
      </c>
      <c r="C456" s="19">
        <f t="shared" si="53"/>
        <v>10391.05745791737</v>
      </c>
      <c r="D456" s="17">
        <f t="shared" si="54"/>
        <v>6301972.0082929665</v>
      </c>
      <c r="E456" s="17">
        <f t="shared" si="48"/>
        <v>173160.77784834112</v>
      </c>
      <c r="F456" s="17">
        <f t="shared" si="49"/>
        <v>25733.052367196284</v>
      </c>
      <c r="G456" s="17">
        <f t="shared" si="55"/>
        <v>198893.8302155374</v>
      </c>
      <c r="H456" s="17">
        <f t="shared" si="50"/>
        <v>6128811.230444625</v>
      </c>
      <c r="I456" s="2">
        <f t="shared" si="51"/>
        <v>209.10113883200489</v>
      </c>
      <c r="J456" s="19"/>
    </row>
    <row r="457" spans="2:10">
      <c r="B457" s="16">
        <f t="shared" si="52"/>
        <v>448</v>
      </c>
      <c r="C457" s="19">
        <f t="shared" si="53"/>
        <v>10122.230031201616</v>
      </c>
      <c r="D457" s="17">
        <f t="shared" si="54"/>
        <v>6138933.4604758266</v>
      </c>
      <c r="E457" s="17">
        <f t="shared" si="48"/>
        <v>174155.00791631252</v>
      </c>
      <c r="F457" s="17">
        <f t="shared" si="49"/>
        <v>25067.311630276294</v>
      </c>
      <c r="G457" s="17">
        <f t="shared" si="55"/>
        <v>199222.31954658881</v>
      </c>
      <c r="H457" s="17">
        <f t="shared" si="50"/>
        <v>5964778.452559514</v>
      </c>
      <c r="I457" s="2">
        <f t="shared" si="51"/>
        <v>209.44648636311007</v>
      </c>
      <c r="J457" s="19"/>
    </row>
    <row r="458" spans="2:10">
      <c r="B458" s="16">
        <f t="shared" si="52"/>
        <v>449</v>
      </c>
      <c r="C458" s="19">
        <f t="shared" si="53"/>
        <v>9851.3165623443201</v>
      </c>
      <c r="D458" s="17">
        <f t="shared" si="54"/>
        <v>5974629.7691218583</v>
      </c>
      <c r="E458" s="17">
        <f t="shared" ref="E458:E489" si="56">IF(B458="","",G458-F458)</f>
        <v>175154.94651389631</v>
      </c>
      <c r="F458" s="17">
        <f t="shared" ref="F458:F489" si="57">IF(B458="","",D458*Vextir/12)</f>
        <v>24396.404890580921</v>
      </c>
      <c r="G458" s="17">
        <f t="shared" si="55"/>
        <v>199551.35140447723</v>
      </c>
      <c r="H458" s="17">
        <f t="shared" ref="H458:H489" si="58">IF(B458="","",D458-E458)</f>
        <v>5799474.8226079624</v>
      </c>
      <c r="I458" s="2">
        <f t="shared" ref="I458:I489" si="59">IF((OR(B458="",I457="")),"",I457*(1+Mán.verðbólga))</f>
        <v>209.79240426374028</v>
      </c>
      <c r="J458" s="19"/>
    </row>
    <row r="459" spans="2:10">
      <c r="B459" s="16">
        <f t="shared" ref="B459:B489" si="60">IF(OR(B458="",B458=Fj.afborgana),"",B458+1)</f>
        <v>450</v>
      </c>
      <c r="C459" s="19">
        <f t="shared" ref="C459:C522" si="61">IF(B459="","",IF(Verðbólga=0,0,+H458*I459/I458-H458))</f>
        <v>9578.3041779771447</v>
      </c>
      <c r="D459" s="17">
        <f t="shared" ref="D459:D489" si="62">IF(B459="","",IF(OR(Verðbólga="",Verðbólga=0),H458,H458*I459/I458))</f>
        <v>5809053.1267859396</v>
      </c>
      <c r="E459" s="17">
        <f t="shared" si="56"/>
        <v>176160.62641752051</v>
      </c>
      <c r="F459" s="17">
        <f t="shared" si="57"/>
        <v>23720.300267709255</v>
      </c>
      <c r="G459" s="17">
        <f t="shared" ref="G459:G489" si="63">IF(B459="","",PMT(Vextir/12,Fj.afborgana-B458,-D459))</f>
        <v>199880.92668522976</v>
      </c>
      <c r="H459" s="17">
        <f t="shared" si="58"/>
        <v>5632892.5003684191</v>
      </c>
      <c r="I459" s="2">
        <f t="shared" si="59"/>
        <v>210.13889347590717</v>
      </c>
      <c r="J459" s="19"/>
    </row>
    <row r="460" spans="2:10">
      <c r="B460" s="16">
        <f t="shared" si="60"/>
        <v>451</v>
      </c>
      <c r="C460" s="19">
        <f t="shared" si="61"/>
        <v>9303.1799293346703</v>
      </c>
      <c r="D460" s="17">
        <f t="shared" si="62"/>
        <v>5642195.6802977538</v>
      </c>
      <c r="E460" s="17">
        <f t="shared" si="56"/>
        <v>177172.08059180499</v>
      </c>
      <c r="F460" s="17">
        <f t="shared" si="57"/>
        <v>23038.965694549162</v>
      </c>
      <c r="G460" s="17">
        <f t="shared" si="63"/>
        <v>200211.04628635416</v>
      </c>
      <c r="H460" s="17">
        <f t="shared" si="58"/>
        <v>5465023.5997059485</v>
      </c>
      <c r="I460" s="2">
        <f t="shared" si="59"/>
        <v>210.48595494317817</v>
      </c>
      <c r="J460" s="19"/>
    </row>
    <row r="461" spans="2:10">
      <c r="B461" s="16">
        <f t="shared" si="60"/>
        <v>452</v>
      </c>
      <c r="C461" s="19">
        <f t="shared" si="61"/>
        <v>9025.93079182785</v>
      </c>
      <c r="D461" s="17">
        <f t="shared" si="62"/>
        <v>5474049.5304977763</v>
      </c>
      <c r="E461" s="17">
        <f t="shared" si="56"/>
        <v>178189.34219063926</v>
      </c>
      <c r="F461" s="17">
        <f t="shared" si="57"/>
        <v>22352.368916199255</v>
      </c>
      <c r="G461" s="17">
        <f t="shared" si="63"/>
        <v>200541.71110683851</v>
      </c>
      <c r="H461" s="17">
        <f t="shared" si="58"/>
        <v>5295860.1883071372</v>
      </c>
      <c r="I461" s="2">
        <f t="shared" si="59"/>
        <v>210.83358961067916</v>
      </c>
      <c r="J461" s="19"/>
    </row>
    <row r="462" spans="2:10">
      <c r="B462" s="16">
        <f t="shared" si="60"/>
        <v>453</v>
      </c>
      <c r="C462" s="19">
        <f t="shared" si="61"/>
        <v>8746.5436645913869</v>
      </c>
      <c r="D462" s="17">
        <f t="shared" si="62"/>
        <v>5304606.7319717286</v>
      </c>
      <c r="E462" s="17">
        <f t="shared" si="56"/>
        <v>179212.44455827322</v>
      </c>
      <c r="F462" s="17">
        <f t="shared" si="57"/>
        <v>21660.47748888456</v>
      </c>
      <c r="G462" s="17">
        <f t="shared" si="63"/>
        <v>200872.92204715777</v>
      </c>
      <c r="H462" s="17">
        <f t="shared" si="58"/>
        <v>5125394.2874134555</v>
      </c>
      <c r="I462" s="2">
        <f t="shared" si="59"/>
        <v>211.18179842509687</v>
      </c>
      <c r="J462" s="19"/>
    </row>
    <row r="463" spans="2:10">
      <c r="B463" s="16">
        <f t="shared" si="60"/>
        <v>454</v>
      </c>
      <c r="C463" s="19">
        <f t="shared" si="61"/>
        <v>8465.0053700599819</v>
      </c>
      <c r="D463" s="17">
        <f t="shared" si="62"/>
        <v>5133859.2927835155</v>
      </c>
      <c r="E463" s="17">
        <f t="shared" si="56"/>
        <v>180241.4212304074</v>
      </c>
      <c r="F463" s="17">
        <f t="shared" si="57"/>
        <v>20963.25877886602</v>
      </c>
      <c r="G463" s="17">
        <f t="shared" si="63"/>
        <v>201204.68000927343</v>
      </c>
      <c r="H463" s="17">
        <f t="shared" si="58"/>
        <v>4953617.8715531081</v>
      </c>
      <c r="I463" s="2">
        <f t="shared" si="59"/>
        <v>211.53058233468164</v>
      </c>
      <c r="J463" s="19"/>
    </row>
    <row r="464" spans="2:10">
      <c r="B464" s="16">
        <f t="shared" si="60"/>
        <v>455</v>
      </c>
      <c r="C464" s="19">
        <f t="shared" si="61"/>
        <v>8181.3026535147801</v>
      </c>
      <c r="D464" s="17">
        <f t="shared" si="62"/>
        <v>4961799.1742066229</v>
      </c>
      <c r="E464" s="17">
        <f t="shared" si="56"/>
        <v>181276.30593529207</v>
      </c>
      <c r="F464" s="17">
        <f t="shared" si="57"/>
        <v>20260.679961343711</v>
      </c>
      <c r="G464" s="17">
        <f t="shared" si="63"/>
        <v>201536.98589663577</v>
      </c>
      <c r="H464" s="17">
        <f t="shared" si="58"/>
        <v>4780522.8682713304</v>
      </c>
      <c r="I464" s="2">
        <f t="shared" si="59"/>
        <v>211.8799422892499</v>
      </c>
      <c r="J464" s="19"/>
    </row>
    <row r="465" spans="2:10">
      <c r="B465" s="16">
        <f t="shared" si="60"/>
        <v>456</v>
      </c>
      <c r="C465" s="19">
        <f t="shared" si="61"/>
        <v>7895.4221826391295</v>
      </c>
      <c r="D465" s="17">
        <f t="shared" si="62"/>
        <v>4788418.2904539695</v>
      </c>
      <c r="E465" s="17">
        <f t="shared" si="56"/>
        <v>182317.13259483431</v>
      </c>
      <c r="F465" s="17">
        <f t="shared" si="57"/>
        <v>19552.708019353708</v>
      </c>
      <c r="G465" s="17">
        <f t="shared" si="63"/>
        <v>201869.84061418803</v>
      </c>
      <c r="H465" s="17">
        <f t="shared" si="58"/>
        <v>4606101.1578591354</v>
      </c>
      <c r="I465" s="2">
        <f t="shared" si="59"/>
        <v>212.22987924018676</v>
      </c>
      <c r="J465" s="19"/>
    </row>
    <row r="466" spans="2:10">
      <c r="B466" s="16">
        <f t="shared" si="60"/>
        <v>457</v>
      </c>
      <c r="C466" s="19">
        <f t="shared" si="61"/>
        <v>7607.350547073409</v>
      </c>
      <c r="D466" s="17">
        <f t="shared" si="62"/>
        <v>4613708.5084062088</v>
      </c>
      <c r="E466" s="17">
        <f t="shared" si="56"/>
        <v>183363.93532570935</v>
      </c>
      <c r="F466" s="17">
        <f t="shared" si="57"/>
        <v>18839.309742658686</v>
      </c>
      <c r="G466" s="17">
        <f t="shared" si="63"/>
        <v>202203.24506836804</v>
      </c>
      <c r="H466" s="17">
        <f t="shared" si="58"/>
        <v>4430344.5730804997</v>
      </c>
      <c r="I466" s="2">
        <f t="shared" si="59"/>
        <v>212.58039414044865</v>
      </c>
      <c r="J466" s="19"/>
    </row>
    <row r="467" spans="2:10">
      <c r="B467" s="16">
        <f t="shared" si="60"/>
        <v>458</v>
      </c>
      <c r="C467" s="19">
        <f t="shared" si="61"/>
        <v>7317.074257963337</v>
      </c>
      <c r="D467" s="17">
        <f t="shared" si="62"/>
        <v>4437661.647338463</v>
      </c>
      <c r="E467" s="17">
        <f t="shared" si="56"/>
        <v>184416.7484404787</v>
      </c>
      <c r="F467" s="17">
        <f t="shared" si="57"/>
        <v>18120.451726632058</v>
      </c>
      <c r="G467" s="17">
        <f t="shared" si="63"/>
        <v>202537.20016711074</v>
      </c>
      <c r="H467" s="17">
        <f t="shared" si="58"/>
        <v>4253244.8988979841</v>
      </c>
      <c r="I467" s="2">
        <f t="shared" si="59"/>
        <v>212.93148794456584</v>
      </c>
      <c r="J467" s="19"/>
    </row>
    <row r="468" spans="2:10">
      <c r="B468" s="16">
        <f t="shared" si="60"/>
        <v>459</v>
      </c>
      <c r="C468" s="19">
        <f t="shared" si="61"/>
        <v>7024.5797475073487</v>
      </c>
      <c r="D468" s="17">
        <f t="shared" si="62"/>
        <v>4260269.4786454914</v>
      </c>
      <c r="E468" s="17">
        <f t="shared" si="56"/>
        <v>185475.60644871474</v>
      </c>
      <c r="F468" s="17">
        <f t="shared" si="57"/>
        <v>17396.100371135759</v>
      </c>
      <c r="G468" s="17">
        <f t="shared" si="63"/>
        <v>202871.70681985049</v>
      </c>
      <c r="H468" s="17">
        <f t="shared" si="58"/>
        <v>4074793.8721967768</v>
      </c>
      <c r="I468" s="2">
        <f t="shared" si="59"/>
        <v>213.28316160864514</v>
      </c>
      <c r="J468" s="19"/>
    </row>
    <row r="469" spans="2:10">
      <c r="B469" s="16">
        <f t="shared" si="60"/>
        <v>460</v>
      </c>
      <c r="C469" s="19">
        <f t="shared" si="61"/>
        <v>6729.8533684993163</v>
      </c>
      <c r="D469" s="17">
        <f t="shared" si="62"/>
        <v>4081523.7255652761</v>
      </c>
      <c r="E469" s="17">
        <f t="shared" si="56"/>
        <v>186540.54405813137</v>
      </c>
      <c r="F469" s="17">
        <f t="shared" si="57"/>
        <v>16666.221879391545</v>
      </c>
      <c r="G469" s="17">
        <f t="shared" si="63"/>
        <v>203206.76593752293</v>
      </c>
      <c r="H469" s="17">
        <f t="shared" si="58"/>
        <v>3894983.1815071446</v>
      </c>
      <c r="I469" s="2">
        <f t="shared" si="59"/>
        <v>213.63541609037242</v>
      </c>
      <c r="J469" s="19"/>
    </row>
    <row r="470" spans="2:10">
      <c r="B470" s="16">
        <f t="shared" si="60"/>
        <v>461</v>
      </c>
      <c r="C470" s="19">
        <f t="shared" si="61"/>
        <v>6432.8813938712701</v>
      </c>
      <c r="D470" s="17">
        <f t="shared" si="62"/>
        <v>3901416.0629010159</v>
      </c>
      <c r="E470" s="17">
        <f t="shared" si="56"/>
        <v>187611.59617572339</v>
      </c>
      <c r="F470" s="17">
        <f t="shared" si="57"/>
        <v>15930.782256845816</v>
      </c>
      <c r="G470" s="17">
        <f t="shared" si="63"/>
        <v>203542.37843256921</v>
      </c>
      <c r="H470" s="17">
        <f t="shared" si="58"/>
        <v>3713804.4667252926</v>
      </c>
      <c r="I470" s="2">
        <f t="shared" si="59"/>
        <v>213.98825234901523</v>
      </c>
      <c r="J470" s="19"/>
    </row>
    <row r="471" spans="2:10">
      <c r="B471" s="16">
        <f t="shared" si="60"/>
        <v>462</v>
      </c>
      <c r="C471" s="19">
        <f t="shared" si="61"/>
        <v>6133.6500162314624</v>
      </c>
      <c r="D471" s="17">
        <f t="shared" si="62"/>
        <v>3719938.1167415241</v>
      </c>
      <c r="E471" s="17">
        <f t="shared" si="56"/>
        <v>188688.79790890947</v>
      </c>
      <c r="F471" s="17">
        <f t="shared" si="57"/>
        <v>15189.747310027889</v>
      </c>
      <c r="G471" s="17">
        <f t="shared" si="63"/>
        <v>203878.54521893736</v>
      </c>
      <c r="H471" s="17">
        <f t="shared" si="58"/>
        <v>3531249.3188326145</v>
      </c>
      <c r="I471" s="2">
        <f t="shared" si="59"/>
        <v>214.34167134542545</v>
      </c>
      <c r="J471" s="19"/>
    </row>
    <row r="472" spans="2:10">
      <c r="B472" s="16">
        <f t="shared" si="60"/>
        <v>463</v>
      </c>
      <c r="C472" s="19">
        <f t="shared" si="61"/>
        <v>5832.1453474028967</v>
      </c>
      <c r="D472" s="17">
        <f t="shared" si="62"/>
        <v>3537081.4641800174</v>
      </c>
      <c r="E472" s="17">
        <f t="shared" si="56"/>
        <v>189772.18456668209</v>
      </c>
      <c r="F472" s="17">
        <f t="shared" si="57"/>
        <v>14443.082645401737</v>
      </c>
      <c r="G472" s="17">
        <f t="shared" si="63"/>
        <v>204215.26721208383</v>
      </c>
      <c r="H472" s="17">
        <f t="shared" si="58"/>
        <v>3347309.2796133352</v>
      </c>
      <c r="I472" s="2">
        <f t="shared" si="59"/>
        <v>214.6956740420419</v>
      </c>
      <c r="J472" s="19"/>
    </row>
    <row r="473" spans="2:10">
      <c r="B473" s="16">
        <f t="shared" si="60"/>
        <v>464</v>
      </c>
      <c r="C473" s="19">
        <f t="shared" si="61"/>
        <v>5528.3534179534763</v>
      </c>
      <c r="D473" s="17">
        <f t="shared" si="62"/>
        <v>3352837.6330312886</v>
      </c>
      <c r="E473" s="17">
        <f t="shared" si="56"/>
        <v>190861.79166076711</v>
      </c>
      <c r="F473" s="17">
        <f t="shared" si="57"/>
        <v>13690.753668211095</v>
      </c>
      <c r="G473" s="17">
        <f t="shared" si="63"/>
        <v>204552.54532897822</v>
      </c>
      <c r="H473" s="17">
        <f t="shared" si="58"/>
        <v>3161975.8413705216</v>
      </c>
      <c r="I473" s="2">
        <f t="shared" si="59"/>
        <v>215.05026140289289</v>
      </c>
      <c r="J473" s="19"/>
    </row>
    <row r="474" spans="2:10">
      <c r="B474" s="16">
        <f t="shared" si="60"/>
        <v>465</v>
      </c>
      <c r="C474" s="19">
        <f t="shared" si="61"/>
        <v>5222.2601767308079</v>
      </c>
      <c r="D474" s="17">
        <f t="shared" si="62"/>
        <v>3167198.1015472524</v>
      </c>
      <c r="E474" s="17">
        <f t="shared" si="56"/>
        <v>191957.65490678634</v>
      </c>
      <c r="F474" s="17">
        <f t="shared" si="57"/>
        <v>12932.725581317949</v>
      </c>
      <c r="G474" s="17">
        <f t="shared" si="63"/>
        <v>204890.38048810427</v>
      </c>
      <c r="H474" s="17">
        <f t="shared" si="58"/>
        <v>2975240.4466404659</v>
      </c>
      <c r="I474" s="2">
        <f t="shared" si="59"/>
        <v>215.40543439359897</v>
      </c>
      <c r="J474" s="19"/>
    </row>
    <row r="475" spans="2:10">
      <c r="B475" s="16">
        <f t="shared" si="60"/>
        <v>466</v>
      </c>
      <c r="C475" s="19">
        <f t="shared" si="61"/>
        <v>4913.8514903881587</v>
      </c>
      <c r="D475" s="17">
        <f t="shared" si="62"/>
        <v>2980154.298130854</v>
      </c>
      <c r="E475" s="17">
        <f t="shared" si="56"/>
        <v>193059.8102254273</v>
      </c>
      <c r="F475" s="17">
        <f t="shared" si="57"/>
        <v>12168.963384034321</v>
      </c>
      <c r="G475" s="17">
        <f t="shared" si="63"/>
        <v>205228.77360946161</v>
      </c>
      <c r="H475" s="17">
        <f t="shared" si="58"/>
        <v>2787094.4879054269</v>
      </c>
      <c r="I475" s="2">
        <f t="shared" si="59"/>
        <v>215.76119398137544</v>
      </c>
      <c r="J475" s="19"/>
    </row>
    <row r="476" spans="2:10">
      <c r="B476" s="16">
        <f t="shared" si="60"/>
        <v>467</v>
      </c>
      <c r="C476" s="19">
        <f t="shared" si="61"/>
        <v>4603.1131429090165</v>
      </c>
      <c r="D476" s="17">
        <f t="shared" si="62"/>
        <v>2791697.6010483359</v>
      </c>
      <c r="E476" s="17">
        <f t="shared" si="56"/>
        <v>194168.2937436245</v>
      </c>
      <c r="F476" s="17">
        <f t="shared" si="57"/>
        <v>11399.431870947372</v>
      </c>
      <c r="G476" s="17">
        <f t="shared" si="63"/>
        <v>205567.72561457186</v>
      </c>
      <c r="H476" s="17">
        <f t="shared" si="58"/>
        <v>2597529.3073047115</v>
      </c>
      <c r="I476" s="2">
        <f t="shared" si="59"/>
        <v>216.11754113503505</v>
      </c>
      <c r="J476" s="19"/>
    </row>
    <row r="477" spans="2:10">
      <c r="B477" s="16">
        <f t="shared" si="60"/>
        <v>468</v>
      </c>
      <c r="C477" s="19">
        <f t="shared" si="61"/>
        <v>4290.0308351344429</v>
      </c>
      <c r="D477" s="17">
        <f t="shared" si="62"/>
        <v>2601819.338139846</v>
      </c>
      <c r="E477" s="17">
        <f t="shared" si="56"/>
        <v>195283.14179573764</v>
      </c>
      <c r="F477" s="17">
        <f t="shared" si="57"/>
        <v>10624.095630737704</v>
      </c>
      <c r="G477" s="17">
        <f t="shared" si="63"/>
        <v>205907.23742647533</v>
      </c>
      <c r="H477" s="17">
        <f t="shared" si="58"/>
        <v>2406536.1963441083</v>
      </c>
      <c r="I477" s="2">
        <f t="shared" si="59"/>
        <v>216.47447682499066</v>
      </c>
      <c r="J477" s="19"/>
    </row>
    <row r="478" spans="2:10">
      <c r="B478" s="16">
        <f t="shared" si="60"/>
        <v>469</v>
      </c>
      <c r="C478" s="19">
        <f t="shared" si="61"/>
        <v>3974.5901842759922</v>
      </c>
      <c r="D478" s="17">
        <f t="shared" si="62"/>
        <v>2410510.7865283843</v>
      </c>
      <c r="E478" s="17">
        <f t="shared" si="56"/>
        <v>196404.39092474832</v>
      </c>
      <c r="F478" s="17">
        <f t="shared" si="57"/>
        <v>9842.919044990902</v>
      </c>
      <c r="G478" s="17">
        <f t="shared" si="63"/>
        <v>206247.30996973923</v>
      </c>
      <c r="H478" s="17">
        <f t="shared" si="58"/>
        <v>2214106.3956036358</v>
      </c>
      <c r="I478" s="2">
        <f t="shared" si="59"/>
        <v>216.83200202325779</v>
      </c>
      <c r="J478" s="19"/>
    </row>
    <row r="479" spans="2:10">
      <c r="B479" s="16">
        <f t="shared" si="60"/>
        <v>470</v>
      </c>
      <c r="C479" s="19">
        <f t="shared" si="61"/>
        <v>3656.7767234412022</v>
      </c>
      <c r="D479" s="17">
        <f t="shared" si="62"/>
        <v>2217763.172327077</v>
      </c>
      <c r="E479" s="17">
        <f t="shared" si="56"/>
        <v>197532.07788345535</v>
      </c>
      <c r="F479" s="17">
        <f t="shared" si="57"/>
        <v>9055.8662870022326</v>
      </c>
      <c r="G479" s="17">
        <f t="shared" si="63"/>
        <v>206587.94417045757</v>
      </c>
      <c r="H479" s="17">
        <f t="shared" si="58"/>
        <v>2020231.0944436216</v>
      </c>
      <c r="I479" s="2">
        <f t="shared" si="59"/>
        <v>217.19011770345733</v>
      </c>
      <c r="J479" s="19"/>
    </row>
    <row r="480" spans="2:10">
      <c r="B480" s="16">
        <f t="shared" si="60"/>
        <v>471</v>
      </c>
      <c r="C480" s="19">
        <f t="shared" si="61"/>
        <v>3336.5759011409245</v>
      </c>
      <c r="D480" s="17">
        <f t="shared" si="62"/>
        <v>2023567.6703447625</v>
      </c>
      <c r="E480" s="17">
        <f t="shared" si="56"/>
        <v>198666.23963567798</v>
      </c>
      <c r="F480" s="17">
        <f t="shared" si="57"/>
        <v>8262.9013205744468</v>
      </c>
      <c r="G480" s="17">
        <f t="shared" si="63"/>
        <v>206929.14095625243</v>
      </c>
      <c r="H480" s="17">
        <f t="shared" si="58"/>
        <v>1824901.4307090845</v>
      </c>
      <c r="I480" s="2">
        <f t="shared" si="59"/>
        <v>217.54882484081821</v>
      </c>
      <c r="J480" s="19"/>
    </row>
    <row r="481" spans="2:10">
      <c r="B481" s="16">
        <f t="shared" si="60"/>
        <v>472</v>
      </c>
      <c r="C481" s="19">
        <f t="shared" si="61"/>
        <v>3013.973080806667</v>
      </c>
      <c r="D481" s="17">
        <f t="shared" si="62"/>
        <v>1827915.4037898912</v>
      </c>
      <c r="E481" s="17">
        <f t="shared" si="56"/>
        <v>199806.91335747001</v>
      </c>
      <c r="F481" s="17">
        <f t="shared" si="57"/>
        <v>7463.9878988087221</v>
      </c>
      <c r="G481" s="17">
        <f t="shared" si="63"/>
        <v>207270.90125627874</v>
      </c>
      <c r="H481" s="17">
        <f t="shared" si="58"/>
        <v>1628108.4904324212</v>
      </c>
      <c r="I481" s="2">
        <f t="shared" si="59"/>
        <v>217.90812441218003</v>
      </c>
      <c r="J481" s="19"/>
    </row>
    <row r="482" spans="2:10">
      <c r="B482" s="16">
        <f t="shared" si="60"/>
        <v>473</v>
      </c>
      <c r="C482" s="19">
        <f t="shared" si="61"/>
        <v>2688.9535402958281</v>
      </c>
      <c r="D482" s="17">
        <f t="shared" si="62"/>
        <v>1630797.443972717</v>
      </c>
      <c r="E482" s="17">
        <f t="shared" si="56"/>
        <v>200954.13643833736</v>
      </c>
      <c r="F482" s="17">
        <f t="shared" si="57"/>
        <v>6659.0895628885946</v>
      </c>
      <c r="G482" s="17">
        <f t="shared" si="63"/>
        <v>207613.22600122596</v>
      </c>
      <c r="H482" s="17">
        <f t="shared" si="58"/>
        <v>1429843.3075343797</v>
      </c>
      <c r="I482" s="2">
        <f t="shared" si="59"/>
        <v>218.26801739599568</v>
      </c>
      <c r="J482" s="19"/>
    </row>
    <row r="483" spans="2:10">
      <c r="B483" s="16">
        <f t="shared" si="60"/>
        <v>474</v>
      </c>
      <c r="C483" s="19">
        <f t="shared" si="61"/>
        <v>2361.5024713997263</v>
      </c>
      <c r="D483" s="17">
        <f t="shared" si="62"/>
        <v>1432204.8100057794</v>
      </c>
      <c r="E483" s="17">
        <f t="shared" si="56"/>
        <v>202107.94648246447</v>
      </c>
      <c r="F483" s="17">
        <f t="shared" si="57"/>
        <v>5848.1696408569333</v>
      </c>
      <c r="G483" s="17">
        <f t="shared" si="63"/>
        <v>207956.11612332141</v>
      </c>
      <c r="H483" s="17">
        <f t="shared" si="58"/>
        <v>1230096.8635233149</v>
      </c>
      <c r="I483" s="2">
        <f t="shared" si="59"/>
        <v>218.62850477233411</v>
      </c>
      <c r="J483" s="19"/>
    </row>
    <row r="484" spans="2:10">
      <c r="B484" s="16">
        <f t="shared" si="60"/>
        <v>475</v>
      </c>
      <c r="C484" s="19">
        <f t="shared" si="61"/>
        <v>2031.6049793458078</v>
      </c>
      <c r="D484" s="17">
        <f t="shared" si="62"/>
        <v>1232128.4685026607</v>
      </c>
      <c r="E484" s="17">
        <f t="shared" si="56"/>
        <v>203268.38130994575</v>
      </c>
      <c r="F484" s="17">
        <f t="shared" si="57"/>
        <v>5031.1912463858653</v>
      </c>
      <c r="G484" s="17">
        <f t="shared" si="63"/>
        <v>208299.57255633161</v>
      </c>
      <c r="H484" s="17">
        <f t="shared" si="58"/>
        <v>1028860.087192715</v>
      </c>
      <c r="I484" s="2">
        <f t="shared" si="59"/>
        <v>218.98958752288289</v>
      </c>
      <c r="J484" s="19"/>
    </row>
    <row r="485" spans="2:10">
      <c r="B485" s="16">
        <f t="shared" si="60"/>
        <v>476</v>
      </c>
      <c r="C485" s="19">
        <f t="shared" si="61"/>
        <v>1699.2460822995054</v>
      </c>
      <c r="D485" s="17">
        <f t="shared" si="62"/>
        <v>1030559.3332750145</v>
      </c>
      <c r="E485" s="17">
        <f t="shared" si="56"/>
        <v>204435.47895802508</v>
      </c>
      <c r="F485" s="17">
        <f t="shared" si="57"/>
        <v>4208.1172775396426</v>
      </c>
      <c r="G485" s="17">
        <f t="shared" si="63"/>
        <v>208643.59623556474</v>
      </c>
      <c r="H485" s="17">
        <f t="shared" si="58"/>
        <v>826123.85431698943</v>
      </c>
      <c r="I485" s="2">
        <f t="shared" si="59"/>
        <v>219.3512666309509</v>
      </c>
      <c r="J485" s="19"/>
    </row>
    <row r="486" spans="2:10">
      <c r="B486" s="16">
        <f t="shared" si="60"/>
        <v>477</v>
      </c>
      <c r="C486" s="19">
        <f t="shared" si="61"/>
        <v>1364.4107108601602</v>
      </c>
      <c r="D486" s="17">
        <f t="shared" si="62"/>
        <v>827488.26502784959</v>
      </c>
      <c r="E486" s="17">
        <f t="shared" si="56"/>
        <v>205609.27768234391</v>
      </c>
      <c r="F486" s="17">
        <f t="shared" si="57"/>
        <v>3378.9104155303862</v>
      </c>
      <c r="G486" s="17">
        <f t="shared" si="63"/>
        <v>208988.18809787428</v>
      </c>
      <c r="H486" s="17">
        <f t="shared" si="58"/>
        <v>621878.98734550574</v>
      </c>
      <c r="I486" s="2">
        <f t="shared" si="59"/>
        <v>219.7135430814711</v>
      </c>
      <c r="J486" s="19"/>
    </row>
    <row r="487" spans="2:10">
      <c r="B487" s="16">
        <f t="shared" si="60"/>
        <v>478</v>
      </c>
      <c r="C487" s="19">
        <f t="shared" si="61"/>
        <v>1027.0837075569434</v>
      </c>
      <c r="D487" s="17">
        <f t="shared" si="62"/>
        <v>622906.07105306268</v>
      </c>
      <c r="E487" s="17">
        <f t="shared" si="56"/>
        <v>206789.81595819394</v>
      </c>
      <c r="F487" s="17">
        <f t="shared" si="57"/>
        <v>2543.5331234666728</v>
      </c>
      <c r="G487" s="17">
        <f t="shared" si="63"/>
        <v>209333.34908166062</v>
      </c>
      <c r="H487" s="17">
        <f t="shared" si="58"/>
        <v>416116.25509486871</v>
      </c>
      <c r="I487" s="2">
        <f t="shared" si="59"/>
        <v>220.07641786100311</v>
      </c>
      <c r="J487" s="19"/>
    </row>
    <row r="488" spans="2:10">
      <c r="B488" s="16">
        <f t="shared" si="60"/>
        <v>479</v>
      </c>
      <c r="C488" s="19">
        <f t="shared" si="61"/>
        <v>687.24982633977197</v>
      </c>
      <c r="D488" s="17">
        <f t="shared" si="62"/>
        <v>416803.50492120849</v>
      </c>
      <c r="E488" s="17">
        <f t="shared" si="56"/>
        <v>207977.13248178147</v>
      </c>
      <c r="F488" s="17">
        <f t="shared" si="57"/>
        <v>1701.9476450949348</v>
      </c>
      <c r="G488" s="17">
        <f t="shared" si="63"/>
        <v>209679.08012687642</v>
      </c>
      <c r="H488" s="17">
        <f t="shared" si="58"/>
        <v>208826.37243942701</v>
      </c>
      <c r="I488" s="2">
        <f t="shared" si="59"/>
        <v>220.43989195773591</v>
      </c>
      <c r="J488" s="19"/>
    </row>
    <row r="489" spans="2:10">
      <c r="B489" s="16">
        <f t="shared" si="60"/>
        <v>480</v>
      </c>
      <c r="C489" s="19">
        <f t="shared" si="61"/>
        <v>344.89373206876917</v>
      </c>
      <c r="D489" s="17">
        <f t="shared" si="62"/>
        <v>209171.26617149578</v>
      </c>
      <c r="E489" s="17">
        <f t="shared" si="56"/>
        <v>209171.26617149037</v>
      </c>
      <c r="F489" s="17">
        <f t="shared" si="57"/>
        <v>854.1160035336078</v>
      </c>
      <c r="G489" s="17">
        <f t="shared" si="63"/>
        <v>210025.38217502399</v>
      </c>
      <c r="H489" s="17">
        <f t="shared" si="58"/>
        <v>5.4133124649524689E-9</v>
      </c>
      <c r="I489" s="2">
        <f t="shared" si="59"/>
        <v>220.80396636149061</v>
      </c>
      <c r="J489" s="19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89"/>
  <sheetViews>
    <sheetView showGridLines="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J23" sqref="J23"/>
    </sheetView>
  </sheetViews>
  <sheetFormatPr defaultRowHeight="14.25"/>
  <cols>
    <col min="1" max="1" width="2.140625" style="1" customWidth="1"/>
    <col min="2" max="2" width="14.28515625" style="16" customWidth="1"/>
    <col min="3" max="7" width="14.7109375" style="1" customWidth="1"/>
    <col min="8" max="8" width="16.7109375" style="2" customWidth="1"/>
    <col min="9" max="9" width="0" style="1" hidden="1" customWidth="1"/>
    <col min="10" max="10" width="9.140625" style="1"/>
    <col min="11" max="11" width="12.28515625" style="1" bestFit="1" customWidth="1"/>
    <col min="12" max="12" width="13.42578125" style="1" bestFit="1" customWidth="1"/>
    <col min="13" max="16384" width="9.140625" style="1"/>
  </cols>
  <sheetData>
    <row r="1" spans="2:12">
      <c r="B1" s="1"/>
    </row>
    <row r="2" spans="2:12" ht="18.75">
      <c r="B2" s="18" t="s">
        <v>6</v>
      </c>
      <c r="D2" s="3"/>
    </row>
    <row r="3" spans="2:12">
      <c r="B3" s="4"/>
    </row>
    <row r="4" spans="2:12">
      <c r="B4" s="5" t="s">
        <v>12</v>
      </c>
      <c r="C4" s="23">
        <v>218699</v>
      </c>
      <c r="D4" s="7"/>
      <c r="E4" s="7" t="s">
        <v>5</v>
      </c>
      <c r="F4" s="24">
        <f>IF(OR(Höfuðstól="",Fj.afborgana="",Höfuðstól=0,Fj.afborgana=0),"",PMT(C5/12,C6,-C4,0,0))</f>
        <v>914.02725320143759</v>
      </c>
      <c r="H4" s="21">
        <v>20000000</v>
      </c>
    </row>
    <row r="5" spans="2:12">
      <c r="B5" s="5" t="s">
        <v>4</v>
      </c>
      <c r="C5" s="10">
        <v>0.04</v>
      </c>
      <c r="D5" s="7"/>
      <c r="E5" s="7" t="s">
        <v>9</v>
      </c>
      <c r="F5" s="24">
        <f>IF(F10="","",SUM(F10:F489))</f>
        <v>220034.08153669769</v>
      </c>
      <c r="H5" s="9"/>
      <c r="J5" s="1" t="s">
        <v>14</v>
      </c>
    </row>
    <row r="6" spans="2:12">
      <c r="B6" s="5" t="s">
        <v>1</v>
      </c>
      <c r="C6" s="11">
        <v>480</v>
      </c>
      <c r="D6" s="7"/>
      <c r="E6" s="7" t="s">
        <v>10</v>
      </c>
      <c r="F6" s="24">
        <f>IF(G10="","",SUM(G10:G489))</f>
        <v>438733.08153669623</v>
      </c>
      <c r="G6" s="7"/>
      <c r="H6" s="22">
        <f>H4/J6</f>
        <v>218698.74248223071</v>
      </c>
      <c r="J6" s="1">
        <v>91.45</v>
      </c>
    </row>
    <row r="7" spans="2:12">
      <c r="B7" s="5" t="s">
        <v>11</v>
      </c>
      <c r="C7" s="10"/>
      <c r="D7" s="7"/>
      <c r="E7" s="7"/>
      <c r="F7" s="12"/>
      <c r="G7" s="7"/>
    </row>
    <row r="8" spans="2:12">
      <c r="B8" s="1"/>
      <c r="H8" s="2">
        <f>(1+Verðbólga)^(1/12)-1</f>
        <v>0</v>
      </c>
    </row>
    <row r="9" spans="2:12" ht="41.25" customHeight="1">
      <c r="B9" s="25" t="s">
        <v>2</v>
      </c>
      <c r="C9" s="25" t="s">
        <v>13</v>
      </c>
      <c r="D9" s="26" t="s">
        <v>7</v>
      </c>
      <c r="E9" s="27" t="s">
        <v>3</v>
      </c>
      <c r="F9" s="27" t="s">
        <v>4</v>
      </c>
      <c r="G9" s="27" t="s">
        <v>5</v>
      </c>
      <c r="H9" s="26" t="s">
        <v>8</v>
      </c>
      <c r="I9" s="28" t="str">
        <f>IF(OR(Verðbólga="",Verðbólga=0),"",100)</f>
        <v/>
      </c>
      <c r="J9" s="27" t="s">
        <v>15</v>
      </c>
      <c r="K9" s="27" t="s">
        <v>5</v>
      </c>
      <c r="L9" s="26" t="s">
        <v>8</v>
      </c>
    </row>
    <row r="10" spans="2:12">
      <c r="B10" s="29">
        <f>IF(OR(Höfuðstól="",Vextir="",Fj.afborgana="",Höfuðstól=0,Fj.afborgana=0),"",1)</f>
        <v>1</v>
      </c>
      <c r="C10" s="30">
        <f>IF(B10="","",IF(Verðbólga=0,0,+Höfuðstól*I10/I9-Höfuðstól))</f>
        <v>0</v>
      </c>
      <c r="D10" s="31">
        <f>IF(B10="","",IF(OR(Verðbólga="",Verðbólga=0),Höfuðstól,Höfuðstól*I10/100))</f>
        <v>218699</v>
      </c>
      <c r="E10" s="31">
        <f t="shared" ref="E10:E73" si="0">IF(B10="","",G10-F10)</f>
        <v>185.0305865347708</v>
      </c>
      <c r="F10" s="31">
        <f t="shared" ref="F10:F73" si="1">IF(B10="","",D10*Vextir/12)</f>
        <v>728.99666666666678</v>
      </c>
      <c r="G10" s="31">
        <f>IF(B10="","",PMT(Vextir/12,Fj.afborgana,-D10))</f>
        <v>914.02725320143759</v>
      </c>
      <c r="H10" s="31">
        <f t="shared" ref="H10:H73" si="2">IF(B10="","",D10-E10)</f>
        <v>218513.96941346524</v>
      </c>
      <c r="I10" s="28" t="str">
        <f t="shared" ref="I10:I73" si="3">IF((OR(B10="",I9="")),"",I9*(1+Mán.verðbólga))</f>
        <v/>
      </c>
      <c r="J10" s="32">
        <v>91.45</v>
      </c>
      <c r="K10" s="33">
        <f>J10*G10</f>
        <v>83587.792305271476</v>
      </c>
      <c r="L10" s="33">
        <f>H10*J10</f>
        <v>19983102.502861395</v>
      </c>
    </row>
    <row r="11" spans="2:12">
      <c r="B11" s="29">
        <f t="shared" ref="B11:B74" si="4">IF(OR(B10="",B10=Fj.afborgana),"",B10+1)</f>
        <v>2</v>
      </c>
      <c r="C11" s="30">
        <f t="shared" ref="C11:C74" si="5">IF(B11="","",IF(Verðbólga=0,0,+H10*I11/I10-H10))</f>
        <v>0</v>
      </c>
      <c r="D11" s="31">
        <f t="shared" ref="D11:D74" si="6">IF(B11="","",IF(OR(Verðbólga="",Verðbólga=0),H10,H10*I11/I10))</f>
        <v>218513.96941346524</v>
      </c>
      <c r="E11" s="31">
        <f t="shared" si="0"/>
        <v>185.64735515655354</v>
      </c>
      <c r="F11" s="31">
        <f t="shared" si="1"/>
        <v>728.37989804488416</v>
      </c>
      <c r="G11" s="31">
        <f t="shared" ref="G11:G74" si="7">IF(B11="","",PMT(Vextir/12,Fj.afborgana-B10,-D11))</f>
        <v>914.0272532014377</v>
      </c>
      <c r="H11" s="31">
        <f t="shared" si="2"/>
        <v>218328.32205830869</v>
      </c>
      <c r="I11" s="28" t="str">
        <f t="shared" si="3"/>
        <v/>
      </c>
      <c r="J11" s="34">
        <v>96.51</v>
      </c>
      <c r="K11" s="33">
        <f t="shared" ref="K11:K74" si="8">J11*G11</f>
        <v>88212.770206470756</v>
      </c>
      <c r="L11" s="33">
        <f t="shared" ref="L11:L74" si="9">H11*J11</f>
        <v>21070866.361847375</v>
      </c>
    </row>
    <row r="12" spans="2:12">
      <c r="B12" s="29">
        <f t="shared" si="4"/>
        <v>3</v>
      </c>
      <c r="C12" s="30">
        <f t="shared" si="5"/>
        <v>0</v>
      </c>
      <c r="D12" s="31">
        <f t="shared" si="6"/>
        <v>218328.32205830869</v>
      </c>
      <c r="E12" s="31">
        <f t="shared" si="0"/>
        <v>186.26617967374193</v>
      </c>
      <c r="F12" s="31">
        <f t="shared" si="1"/>
        <v>727.76107352769566</v>
      </c>
      <c r="G12" s="31">
        <f t="shared" si="7"/>
        <v>914.02725320143759</v>
      </c>
      <c r="H12" s="31">
        <f t="shared" si="2"/>
        <v>218142.05587863494</v>
      </c>
      <c r="I12" s="28" t="str">
        <f t="shared" si="3"/>
        <v/>
      </c>
      <c r="J12" s="32">
        <v>115.54</v>
      </c>
      <c r="K12" s="33">
        <f t="shared" si="8"/>
        <v>105606.7088348941</v>
      </c>
      <c r="L12" s="33">
        <f t="shared" si="9"/>
        <v>25204133.136217482</v>
      </c>
    </row>
    <row r="13" spans="2:12">
      <c r="B13" s="29">
        <f t="shared" si="4"/>
        <v>4</v>
      </c>
      <c r="C13" s="30">
        <f t="shared" si="5"/>
        <v>0</v>
      </c>
      <c r="D13" s="31">
        <f t="shared" si="6"/>
        <v>218142.05587863494</v>
      </c>
      <c r="E13" s="31">
        <f t="shared" si="0"/>
        <v>186.88706693932113</v>
      </c>
      <c r="F13" s="31">
        <f t="shared" si="1"/>
        <v>727.14018626211646</v>
      </c>
      <c r="G13" s="31">
        <f t="shared" si="7"/>
        <v>914.02725320143759</v>
      </c>
      <c r="H13" s="31">
        <f t="shared" si="2"/>
        <v>217955.16881169562</v>
      </c>
      <c r="I13" s="28" t="str">
        <f t="shared" si="3"/>
        <v/>
      </c>
      <c r="J13" s="32">
        <v>115.38</v>
      </c>
      <c r="K13" s="33">
        <f t="shared" si="8"/>
        <v>105460.46447438186</v>
      </c>
      <c r="L13" s="33">
        <f t="shared" si="9"/>
        <v>25147667.377493441</v>
      </c>
    </row>
    <row r="14" spans="2:12">
      <c r="B14" s="29">
        <f t="shared" si="4"/>
        <v>5</v>
      </c>
      <c r="C14" s="30">
        <f t="shared" si="5"/>
        <v>0</v>
      </c>
      <c r="D14" s="31">
        <f t="shared" si="6"/>
        <v>217955.16881169562</v>
      </c>
      <c r="E14" s="31">
        <f t="shared" si="0"/>
        <v>187.51002382911906</v>
      </c>
      <c r="F14" s="31">
        <f t="shared" si="1"/>
        <v>726.51722937231864</v>
      </c>
      <c r="G14" s="31">
        <f t="shared" si="7"/>
        <v>914.0272532014377</v>
      </c>
      <c r="H14" s="31">
        <f t="shared" si="2"/>
        <v>217767.6587878665</v>
      </c>
      <c r="I14" s="28" t="str">
        <f t="shared" si="3"/>
        <v/>
      </c>
      <c r="J14" s="32">
        <v>128.79</v>
      </c>
      <c r="K14" s="33">
        <f t="shared" si="8"/>
        <v>117717.56993981315</v>
      </c>
      <c r="L14" s="33">
        <f t="shared" si="9"/>
        <v>28046296.775289323</v>
      </c>
    </row>
    <row r="15" spans="2:12">
      <c r="B15" s="29">
        <f t="shared" si="4"/>
        <v>6</v>
      </c>
      <c r="C15" s="30">
        <f t="shared" si="5"/>
        <v>0</v>
      </c>
      <c r="D15" s="31">
        <f t="shared" si="6"/>
        <v>217767.6587878665</v>
      </c>
      <c r="E15" s="31">
        <f t="shared" si="0"/>
        <v>188.13505724188269</v>
      </c>
      <c r="F15" s="31">
        <f t="shared" si="1"/>
        <v>725.89219595955501</v>
      </c>
      <c r="G15" s="31">
        <f t="shared" si="7"/>
        <v>914.0272532014377</v>
      </c>
      <c r="H15" s="31">
        <f t="shared" si="2"/>
        <v>217579.52373062461</v>
      </c>
      <c r="I15" s="28" t="str">
        <f t="shared" si="3"/>
        <v/>
      </c>
      <c r="J15" s="32">
        <v>128.16</v>
      </c>
      <c r="K15" s="33">
        <f t="shared" si="8"/>
        <v>117141.73277029625</v>
      </c>
      <c r="L15" s="33">
        <f t="shared" si="9"/>
        <v>27884991.761316851</v>
      </c>
    </row>
    <row r="16" spans="2:12">
      <c r="B16" s="29">
        <f t="shared" si="4"/>
        <v>7</v>
      </c>
      <c r="C16" s="30">
        <f t="shared" si="5"/>
        <v>0</v>
      </c>
      <c r="D16" s="31">
        <f t="shared" si="6"/>
        <v>217579.52373062461</v>
      </c>
      <c r="E16" s="31">
        <f t="shared" si="0"/>
        <v>188.76217409935578</v>
      </c>
      <c r="F16" s="31">
        <f t="shared" si="1"/>
        <v>725.26507910208204</v>
      </c>
      <c r="G16" s="31">
        <f t="shared" si="7"/>
        <v>914.02725320143782</v>
      </c>
      <c r="H16" s="31">
        <f t="shared" si="2"/>
        <v>217390.76155652525</v>
      </c>
      <c r="I16" s="28" t="str">
        <f t="shared" si="3"/>
        <v/>
      </c>
      <c r="J16" s="32">
        <v>120.99</v>
      </c>
      <c r="K16" s="33">
        <f t="shared" si="8"/>
        <v>110588.15736484196</v>
      </c>
      <c r="L16" s="33">
        <f t="shared" si="9"/>
        <v>26302108.24072399</v>
      </c>
    </row>
    <row r="17" spans="2:12">
      <c r="B17" s="29">
        <f t="shared" si="4"/>
        <v>8</v>
      </c>
      <c r="C17" s="30">
        <f t="shared" si="5"/>
        <v>0</v>
      </c>
      <c r="D17" s="31">
        <f t="shared" si="6"/>
        <v>217390.76155652525</v>
      </c>
      <c r="E17" s="31">
        <f t="shared" si="0"/>
        <v>189.39138134635334</v>
      </c>
      <c r="F17" s="31">
        <f t="shared" si="1"/>
        <v>724.63587185508413</v>
      </c>
      <c r="G17" s="31">
        <f t="shared" si="7"/>
        <v>914.02725320143747</v>
      </c>
      <c r="H17" s="31">
        <f t="shared" si="2"/>
        <v>217201.37017517889</v>
      </c>
      <c r="I17" s="28" t="str">
        <f t="shared" si="3"/>
        <v/>
      </c>
      <c r="J17" s="32">
        <v>138.56</v>
      </c>
      <c r="K17" s="33">
        <f t="shared" si="8"/>
        <v>126647.61620359118</v>
      </c>
      <c r="L17" s="33">
        <f t="shared" si="9"/>
        <v>30095421.851472788</v>
      </c>
    </row>
    <row r="18" spans="2:12">
      <c r="B18" s="29">
        <f t="shared" si="4"/>
        <v>9</v>
      </c>
      <c r="C18" s="30">
        <f t="shared" si="5"/>
        <v>0</v>
      </c>
      <c r="D18" s="31">
        <f t="shared" si="6"/>
        <v>217201.37017517889</v>
      </c>
      <c r="E18" s="31">
        <f t="shared" si="0"/>
        <v>190.02268595084115</v>
      </c>
      <c r="F18" s="31">
        <f t="shared" si="1"/>
        <v>724.00456725059632</v>
      </c>
      <c r="G18" s="31">
        <f t="shared" si="7"/>
        <v>914.02725320143747</v>
      </c>
      <c r="H18" s="31">
        <f t="shared" si="2"/>
        <v>217011.34748922804</v>
      </c>
      <c r="I18" s="28" t="str">
        <f t="shared" si="3"/>
        <v/>
      </c>
      <c r="J18" s="32">
        <v>152.41999999999999</v>
      </c>
      <c r="K18" s="33">
        <f t="shared" si="8"/>
        <v>139316.0339329631</v>
      </c>
      <c r="L18" s="33">
        <f t="shared" si="9"/>
        <v>33076869.584308136</v>
      </c>
    </row>
    <row r="19" spans="2:12">
      <c r="B19" s="29">
        <f t="shared" si="4"/>
        <v>10</v>
      </c>
      <c r="C19" s="30">
        <f t="shared" si="5"/>
        <v>0</v>
      </c>
      <c r="D19" s="31">
        <f t="shared" si="6"/>
        <v>217011.34748922804</v>
      </c>
      <c r="E19" s="31">
        <f t="shared" si="0"/>
        <v>190.65609490401062</v>
      </c>
      <c r="F19" s="31">
        <f t="shared" si="1"/>
        <v>723.37115829742686</v>
      </c>
      <c r="G19" s="31">
        <f t="shared" si="7"/>
        <v>914.02725320143747</v>
      </c>
      <c r="H19" s="31">
        <f t="shared" si="2"/>
        <v>216820.69139432404</v>
      </c>
      <c r="I19" s="28" t="str">
        <f t="shared" si="3"/>
        <v/>
      </c>
      <c r="J19" s="32">
        <v>178</v>
      </c>
      <c r="K19" s="33">
        <f t="shared" si="8"/>
        <v>162696.85106985588</v>
      </c>
      <c r="L19" s="33">
        <f t="shared" si="9"/>
        <v>38594083.068189681</v>
      </c>
    </row>
    <row r="20" spans="2:12">
      <c r="B20" s="29">
        <f t="shared" si="4"/>
        <v>11</v>
      </c>
      <c r="C20" s="30">
        <f t="shared" si="5"/>
        <v>0</v>
      </c>
      <c r="D20" s="31">
        <f t="shared" si="6"/>
        <v>216820.69139432404</v>
      </c>
      <c r="E20" s="31">
        <f t="shared" si="0"/>
        <v>191.29161522035747</v>
      </c>
      <c r="F20" s="31">
        <f t="shared" si="1"/>
        <v>722.73563798108023</v>
      </c>
      <c r="G20" s="31">
        <f t="shared" si="7"/>
        <v>914.0272532014377</v>
      </c>
      <c r="H20" s="31">
        <f t="shared" si="2"/>
        <v>216629.39977910367</v>
      </c>
      <c r="I20" s="28" t="str">
        <f t="shared" si="3"/>
        <v/>
      </c>
      <c r="J20" s="32">
        <v>174.48</v>
      </c>
      <c r="K20" s="33">
        <f t="shared" si="8"/>
        <v>159479.47513858683</v>
      </c>
      <c r="L20" s="33">
        <f t="shared" si="9"/>
        <v>37797497.673458003</v>
      </c>
    </row>
    <row r="21" spans="2:12">
      <c r="B21" s="29">
        <f t="shared" si="4"/>
        <v>12</v>
      </c>
      <c r="C21" s="30">
        <f t="shared" si="5"/>
        <v>0</v>
      </c>
      <c r="D21" s="31">
        <f t="shared" si="6"/>
        <v>216629.39977910367</v>
      </c>
      <c r="E21" s="31">
        <f t="shared" si="0"/>
        <v>191.92925393775863</v>
      </c>
      <c r="F21" s="31">
        <f t="shared" si="1"/>
        <v>722.09799926367896</v>
      </c>
      <c r="G21" s="31">
        <f t="shared" si="7"/>
        <v>914.02725320143759</v>
      </c>
      <c r="H21" s="31">
        <f t="shared" si="2"/>
        <v>216437.4705251659</v>
      </c>
      <c r="I21" s="28" t="str">
        <f t="shared" si="3"/>
        <v/>
      </c>
      <c r="J21" s="32">
        <v>170.44</v>
      </c>
      <c r="K21" s="33">
        <f t="shared" si="8"/>
        <v>155786.80503565303</v>
      </c>
      <c r="L21" s="33">
        <f t="shared" si="9"/>
        <v>36889602.476309277</v>
      </c>
    </row>
    <row r="22" spans="2:12" s="41" customFormat="1">
      <c r="B22" s="35">
        <f t="shared" si="4"/>
        <v>13</v>
      </c>
      <c r="C22" s="36">
        <f t="shared" si="5"/>
        <v>0</v>
      </c>
      <c r="D22" s="37">
        <f t="shared" si="6"/>
        <v>216437.4705251659</v>
      </c>
      <c r="E22" s="37">
        <f t="shared" si="0"/>
        <v>192.56901811755131</v>
      </c>
      <c r="F22" s="37">
        <f t="shared" si="1"/>
        <v>721.45823508388639</v>
      </c>
      <c r="G22" s="37">
        <f t="shared" si="7"/>
        <v>914.0272532014377</v>
      </c>
      <c r="H22" s="37">
        <f t="shared" si="2"/>
        <v>216244.90150704834</v>
      </c>
      <c r="I22" s="38" t="str">
        <f t="shared" si="3"/>
        <v/>
      </c>
      <c r="J22" s="39">
        <v>158.46</v>
      </c>
      <c r="K22" s="40">
        <f t="shared" si="8"/>
        <v>144836.75854229982</v>
      </c>
      <c r="L22" s="40">
        <f t="shared" si="9"/>
        <v>34266167.092806883</v>
      </c>
    </row>
    <row r="23" spans="2:12">
      <c r="B23" s="29">
        <f t="shared" si="4"/>
        <v>14</v>
      </c>
      <c r="C23" s="30">
        <f t="shared" si="5"/>
        <v>0</v>
      </c>
      <c r="D23" s="31">
        <f t="shared" si="6"/>
        <v>216244.90150704834</v>
      </c>
      <c r="E23" s="31">
        <f t="shared" si="0"/>
        <v>193.21091484460976</v>
      </c>
      <c r="F23" s="31">
        <f t="shared" si="1"/>
        <v>720.81633835682771</v>
      </c>
      <c r="G23" s="31">
        <f t="shared" si="7"/>
        <v>914.02725320143747</v>
      </c>
      <c r="H23" s="31">
        <f t="shared" si="2"/>
        <v>216051.69059220373</v>
      </c>
      <c r="I23" s="28" t="str">
        <f t="shared" si="3"/>
        <v/>
      </c>
      <c r="J23" s="32">
        <v>91.45</v>
      </c>
      <c r="K23" s="33">
        <f t="shared" si="8"/>
        <v>83587.792305271461</v>
      </c>
      <c r="L23" s="33">
        <f t="shared" si="9"/>
        <v>19757927.104657032</v>
      </c>
    </row>
    <row r="24" spans="2:12">
      <c r="B24" s="29">
        <f t="shared" si="4"/>
        <v>15</v>
      </c>
      <c r="C24" s="30">
        <f t="shared" si="5"/>
        <v>0</v>
      </c>
      <c r="D24" s="31">
        <f t="shared" si="6"/>
        <v>216051.69059220373</v>
      </c>
      <c r="E24" s="31">
        <f t="shared" si="0"/>
        <v>193.85495122742498</v>
      </c>
      <c r="F24" s="31">
        <f t="shared" si="1"/>
        <v>720.1723019740125</v>
      </c>
      <c r="G24" s="31">
        <f t="shared" si="7"/>
        <v>914.02725320143747</v>
      </c>
      <c r="H24" s="31">
        <f t="shared" si="2"/>
        <v>215857.83564097629</v>
      </c>
      <c r="I24" s="28" t="str">
        <f t="shared" si="3"/>
        <v/>
      </c>
      <c r="J24" s="32">
        <v>91.45</v>
      </c>
      <c r="K24" s="33">
        <f t="shared" si="8"/>
        <v>83587.792305271461</v>
      </c>
      <c r="L24" s="33">
        <f t="shared" si="9"/>
        <v>19740199.069367282</v>
      </c>
    </row>
    <row r="25" spans="2:12">
      <c r="B25" s="29">
        <f t="shared" si="4"/>
        <v>16</v>
      </c>
      <c r="C25" s="30">
        <f t="shared" si="5"/>
        <v>0</v>
      </c>
      <c r="D25" s="31">
        <f t="shared" si="6"/>
        <v>215857.83564097629</v>
      </c>
      <c r="E25" s="31">
        <f t="shared" si="0"/>
        <v>194.50113439818347</v>
      </c>
      <c r="F25" s="31">
        <f t="shared" si="1"/>
        <v>719.52611880325423</v>
      </c>
      <c r="G25" s="31">
        <f t="shared" si="7"/>
        <v>914.0272532014377</v>
      </c>
      <c r="H25" s="31">
        <f t="shared" si="2"/>
        <v>215663.3345065781</v>
      </c>
      <c r="I25" s="28" t="str">
        <f t="shared" si="3"/>
        <v/>
      </c>
      <c r="J25" s="32">
        <v>91.45</v>
      </c>
      <c r="K25" s="33">
        <f t="shared" si="8"/>
        <v>83587.792305271476</v>
      </c>
      <c r="L25" s="33">
        <f t="shared" si="9"/>
        <v>19722411.940626569</v>
      </c>
    </row>
    <row r="26" spans="2:12">
      <c r="B26" s="29">
        <f t="shared" si="4"/>
        <v>17</v>
      </c>
      <c r="C26" s="30">
        <f t="shared" si="5"/>
        <v>0</v>
      </c>
      <c r="D26" s="31">
        <f t="shared" si="6"/>
        <v>215663.3345065781</v>
      </c>
      <c r="E26" s="31">
        <f t="shared" si="0"/>
        <v>195.14947151284377</v>
      </c>
      <c r="F26" s="31">
        <f t="shared" si="1"/>
        <v>718.8777816885937</v>
      </c>
      <c r="G26" s="31">
        <f t="shared" si="7"/>
        <v>914.02725320143747</v>
      </c>
      <c r="H26" s="31">
        <f t="shared" si="2"/>
        <v>215468.18503506525</v>
      </c>
      <c r="I26" s="28" t="str">
        <f t="shared" si="3"/>
        <v/>
      </c>
      <c r="J26" s="32">
        <v>91.45</v>
      </c>
      <c r="K26" s="33">
        <f t="shared" si="8"/>
        <v>83587.792305271461</v>
      </c>
      <c r="L26" s="33">
        <f t="shared" si="9"/>
        <v>19704565.521456718</v>
      </c>
    </row>
    <row r="27" spans="2:12">
      <c r="B27" s="29">
        <f t="shared" si="4"/>
        <v>18</v>
      </c>
      <c r="C27" s="30">
        <f t="shared" si="5"/>
        <v>0</v>
      </c>
      <c r="D27" s="31">
        <f t="shared" si="6"/>
        <v>215468.18503506525</v>
      </c>
      <c r="E27" s="31">
        <f t="shared" si="0"/>
        <v>195.79996975122003</v>
      </c>
      <c r="F27" s="31">
        <f t="shared" si="1"/>
        <v>718.22728345021744</v>
      </c>
      <c r="G27" s="31">
        <f t="shared" si="7"/>
        <v>914.02725320143747</v>
      </c>
      <c r="H27" s="31">
        <f t="shared" si="2"/>
        <v>215272.38506531404</v>
      </c>
      <c r="I27" s="28" t="str">
        <f t="shared" si="3"/>
        <v/>
      </c>
      <c r="J27" s="32">
        <v>91.45</v>
      </c>
      <c r="K27" s="33">
        <f t="shared" si="8"/>
        <v>83587.792305271461</v>
      </c>
      <c r="L27" s="33">
        <f t="shared" si="9"/>
        <v>19686659.61422297</v>
      </c>
    </row>
    <row r="28" spans="2:12">
      <c r="B28" s="29">
        <f t="shared" si="4"/>
        <v>19</v>
      </c>
      <c r="C28" s="30">
        <f t="shared" si="5"/>
        <v>0</v>
      </c>
      <c r="D28" s="31">
        <f t="shared" si="6"/>
        <v>215272.38506531404</v>
      </c>
      <c r="E28" s="31">
        <f t="shared" si="0"/>
        <v>196.45263631705757</v>
      </c>
      <c r="F28" s="31">
        <f t="shared" si="1"/>
        <v>717.57461688438013</v>
      </c>
      <c r="G28" s="31">
        <f t="shared" si="7"/>
        <v>914.0272532014377</v>
      </c>
      <c r="H28" s="31">
        <f t="shared" si="2"/>
        <v>215075.93242899698</v>
      </c>
      <c r="I28" s="28" t="str">
        <f t="shared" si="3"/>
        <v/>
      </c>
      <c r="J28" s="32">
        <v>91.45</v>
      </c>
      <c r="K28" s="33">
        <f t="shared" si="8"/>
        <v>83587.792305271476</v>
      </c>
      <c r="L28" s="33">
        <f t="shared" si="9"/>
        <v>19668694.020631775</v>
      </c>
    </row>
    <row r="29" spans="2:12">
      <c r="B29" s="29">
        <f t="shared" si="4"/>
        <v>20</v>
      </c>
      <c r="C29" s="30">
        <f t="shared" si="5"/>
        <v>0</v>
      </c>
      <c r="D29" s="31">
        <f t="shared" si="6"/>
        <v>215075.93242899698</v>
      </c>
      <c r="E29" s="31">
        <f t="shared" si="0"/>
        <v>197.10747843811441</v>
      </c>
      <c r="F29" s="31">
        <f t="shared" si="1"/>
        <v>716.91977476332329</v>
      </c>
      <c r="G29" s="31">
        <f t="shared" si="7"/>
        <v>914.0272532014377</v>
      </c>
      <c r="H29" s="31">
        <f t="shared" si="2"/>
        <v>214878.82495055886</v>
      </c>
      <c r="I29" s="28" t="str">
        <f t="shared" si="3"/>
        <v/>
      </c>
      <c r="J29" s="32">
        <v>91.45</v>
      </c>
      <c r="K29" s="33">
        <f t="shared" si="8"/>
        <v>83587.792305271476</v>
      </c>
      <c r="L29" s="33">
        <f t="shared" si="9"/>
        <v>19650668.541728608</v>
      </c>
    </row>
    <row r="30" spans="2:12">
      <c r="B30" s="29">
        <f t="shared" si="4"/>
        <v>21</v>
      </c>
      <c r="C30" s="30">
        <f t="shared" si="5"/>
        <v>0</v>
      </c>
      <c r="D30" s="31">
        <f t="shared" si="6"/>
        <v>214878.82495055886</v>
      </c>
      <c r="E30" s="31">
        <f t="shared" si="0"/>
        <v>197.76450336624146</v>
      </c>
      <c r="F30" s="31">
        <f t="shared" si="1"/>
        <v>716.26274983519625</v>
      </c>
      <c r="G30" s="31">
        <f t="shared" si="7"/>
        <v>914.0272532014377</v>
      </c>
      <c r="H30" s="31">
        <f t="shared" si="2"/>
        <v>214681.06044719261</v>
      </c>
      <c r="I30" s="28" t="str">
        <f t="shared" si="3"/>
        <v/>
      </c>
      <c r="J30" s="32">
        <v>91.45</v>
      </c>
      <c r="K30" s="33">
        <f t="shared" si="8"/>
        <v>83587.792305271476</v>
      </c>
      <c r="L30" s="33">
        <f t="shared" si="9"/>
        <v>19632582.977895763</v>
      </c>
    </row>
    <row r="31" spans="2:12">
      <c r="B31" s="29">
        <f t="shared" si="4"/>
        <v>22</v>
      </c>
      <c r="C31" s="30">
        <f t="shared" si="5"/>
        <v>0</v>
      </c>
      <c r="D31" s="31">
        <f t="shared" si="6"/>
        <v>214681.06044719261</v>
      </c>
      <c r="E31" s="31">
        <f t="shared" si="0"/>
        <v>198.42371837746225</v>
      </c>
      <c r="F31" s="31">
        <f t="shared" si="1"/>
        <v>715.60353482397534</v>
      </c>
      <c r="G31" s="31">
        <f t="shared" si="7"/>
        <v>914.02725320143759</v>
      </c>
      <c r="H31" s="31">
        <f t="shared" si="2"/>
        <v>214482.63672881515</v>
      </c>
      <c r="I31" s="28" t="str">
        <f t="shared" si="3"/>
        <v/>
      </c>
      <c r="J31" s="32">
        <v>91.45</v>
      </c>
      <c r="K31" s="33">
        <f t="shared" si="8"/>
        <v>83587.792305271476</v>
      </c>
      <c r="L31" s="33">
        <f t="shared" si="9"/>
        <v>19614437.128850147</v>
      </c>
    </row>
    <row r="32" spans="2:12">
      <c r="B32" s="29">
        <f t="shared" si="4"/>
        <v>23</v>
      </c>
      <c r="C32" s="30">
        <f t="shared" si="5"/>
        <v>0</v>
      </c>
      <c r="D32" s="31">
        <f t="shared" si="6"/>
        <v>214482.63672881515</v>
      </c>
      <c r="E32" s="31">
        <f t="shared" si="0"/>
        <v>199.08513077205373</v>
      </c>
      <c r="F32" s="31">
        <f t="shared" si="1"/>
        <v>714.94212242938386</v>
      </c>
      <c r="G32" s="31">
        <f t="shared" si="7"/>
        <v>914.02725320143759</v>
      </c>
      <c r="H32" s="31">
        <f t="shared" si="2"/>
        <v>214283.55159804309</v>
      </c>
      <c r="I32" s="28" t="str">
        <f t="shared" si="3"/>
        <v/>
      </c>
      <c r="J32" s="32">
        <v>91.45</v>
      </c>
      <c r="K32" s="33">
        <f t="shared" si="8"/>
        <v>83587.792305271476</v>
      </c>
      <c r="L32" s="33">
        <f t="shared" si="9"/>
        <v>19596230.793641042</v>
      </c>
    </row>
    <row r="33" spans="2:12">
      <c r="B33" s="29">
        <f t="shared" si="4"/>
        <v>24</v>
      </c>
      <c r="C33" s="30">
        <f t="shared" si="5"/>
        <v>0</v>
      </c>
      <c r="D33" s="31">
        <f t="shared" si="6"/>
        <v>214283.55159804309</v>
      </c>
      <c r="E33" s="31">
        <f t="shared" si="0"/>
        <v>199.7487478746275</v>
      </c>
      <c r="F33" s="31">
        <f t="shared" si="1"/>
        <v>714.27850532681032</v>
      </c>
      <c r="G33" s="31">
        <f t="shared" si="7"/>
        <v>914.02725320143782</v>
      </c>
      <c r="H33" s="31">
        <f t="shared" si="2"/>
        <v>214083.80285016846</v>
      </c>
      <c r="I33" s="28" t="str">
        <f t="shared" si="3"/>
        <v/>
      </c>
      <c r="J33" s="32">
        <v>91.45</v>
      </c>
      <c r="K33" s="33">
        <f t="shared" si="8"/>
        <v>83587.79230527149</v>
      </c>
      <c r="L33" s="33">
        <f t="shared" si="9"/>
        <v>19577963.770647906</v>
      </c>
    </row>
    <row r="34" spans="2:12">
      <c r="B34" s="29">
        <f t="shared" si="4"/>
        <v>25</v>
      </c>
      <c r="C34" s="30">
        <f t="shared" si="5"/>
        <v>0</v>
      </c>
      <c r="D34" s="31">
        <f t="shared" si="6"/>
        <v>214083.80285016846</v>
      </c>
      <c r="E34" s="31">
        <f t="shared" si="0"/>
        <v>200.4145770342094</v>
      </c>
      <c r="F34" s="31">
        <f t="shared" si="1"/>
        <v>713.61267616722819</v>
      </c>
      <c r="G34" s="31">
        <f t="shared" si="7"/>
        <v>914.02725320143759</v>
      </c>
      <c r="H34" s="31">
        <f t="shared" si="2"/>
        <v>213883.38827313425</v>
      </c>
      <c r="I34" s="28" t="str">
        <f t="shared" si="3"/>
        <v/>
      </c>
      <c r="J34" s="32">
        <v>91.45</v>
      </c>
      <c r="K34" s="33">
        <f t="shared" si="8"/>
        <v>83587.792305271476</v>
      </c>
      <c r="L34" s="33">
        <f t="shared" si="9"/>
        <v>19559635.857578129</v>
      </c>
    </row>
    <row r="35" spans="2:12">
      <c r="B35" s="29">
        <f t="shared" si="4"/>
        <v>26</v>
      </c>
      <c r="C35" s="30">
        <f t="shared" si="5"/>
        <v>0</v>
      </c>
      <c r="D35" s="31">
        <f t="shared" si="6"/>
        <v>213883.38827313425</v>
      </c>
      <c r="E35" s="31">
        <f t="shared" si="0"/>
        <v>201.08262562432344</v>
      </c>
      <c r="F35" s="31">
        <f t="shared" si="1"/>
        <v>712.94462757711415</v>
      </c>
      <c r="G35" s="31">
        <f t="shared" si="7"/>
        <v>914.02725320143759</v>
      </c>
      <c r="H35" s="31">
        <f t="shared" si="2"/>
        <v>213682.30564750993</v>
      </c>
      <c r="I35" s="28" t="str">
        <f t="shared" si="3"/>
        <v/>
      </c>
      <c r="J35" s="32">
        <v>91.45</v>
      </c>
      <c r="K35" s="33">
        <f t="shared" si="8"/>
        <v>83587.792305271476</v>
      </c>
      <c r="L35" s="33">
        <f t="shared" si="9"/>
        <v>19541246.851464782</v>
      </c>
    </row>
    <row r="36" spans="2:12">
      <c r="B36" s="29">
        <f t="shared" si="4"/>
        <v>27</v>
      </c>
      <c r="C36" s="30">
        <f t="shared" si="5"/>
        <v>0</v>
      </c>
      <c r="D36" s="31">
        <f t="shared" si="6"/>
        <v>213682.30564750993</v>
      </c>
      <c r="E36" s="31">
        <f t="shared" si="0"/>
        <v>201.75290104307112</v>
      </c>
      <c r="F36" s="31">
        <f t="shared" si="1"/>
        <v>712.27435215836647</v>
      </c>
      <c r="G36" s="31">
        <f t="shared" si="7"/>
        <v>914.02725320143759</v>
      </c>
      <c r="H36" s="31">
        <f t="shared" si="2"/>
        <v>213480.55274646686</v>
      </c>
      <c r="I36" s="28" t="str">
        <f t="shared" si="3"/>
        <v/>
      </c>
      <c r="J36" s="32">
        <v>91.45</v>
      </c>
      <c r="K36" s="33">
        <f t="shared" si="8"/>
        <v>83587.792305271476</v>
      </c>
      <c r="L36" s="33">
        <f t="shared" si="9"/>
        <v>19522796.548664395</v>
      </c>
    </row>
    <row r="37" spans="2:12">
      <c r="B37" s="29">
        <f t="shared" si="4"/>
        <v>28</v>
      </c>
      <c r="C37" s="30">
        <f t="shared" si="5"/>
        <v>0</v>
      </c>
      <c r="D37" s="31">
        <f t="shared" si="6"/>
        <v>213480.55274646686</v>
      </c>
      <c r="E37" s="31">
        <f t="shared" si="0"/>
        <v>202.42541071321489</v>
      </c>
      <c r="F37" s="31">
        <f t="shared" si="1"/>
        <v>711.60184248822281</v>
      </c>
      <c r="G37" s="31">
        <f t="shared" si="7"/>
        <v>914.0272532014377</v>
      </c>
      <c r="H37" s="31">
        <f t="shared" si="2"/>
        <v>213278.12733575364</v>
      </c>
      <c r="I37" s="28" t="str">
        <f t="shared" si="3"/>
        <v/>
      </c>
      <c r="J37" s="32">
        <v>91.45</v>
      </c>
      <c r="K37" s="33">
        <f t="shared" si="8"/>
        <v>83587.792305271476</v>
      </c>
      <c r="L37" s="33">
        <f t="shared" si="9"/>
        <v>19504284.74485467</v>
      </c>
    </row>
    <row r="38" spans="2:12">
      <c r="B38" s="29">
        <f t="shared" si="4"/>
        <v>29</v>
      </c>
      <c r="C38" s="30">
        <f t="shared" si="5"/>
        <v>0</v>
      </c>
      <c r="D38" s="31">
        <f t="shared" si="6"/>
        <v>213278.12733575364</v>
      </c>
      <c r="E38" s="31">
        <f t="shared" si="0"/>
        <v>203.10016208225886</v>
      </c>
      <c r="F38" s="31">
        <f t="shared" si="1"/>
        <v>710.92709111917884</v>
      </c>
      <c r="G38" s="31">
        <f t="shared" si="7"/>
        <v>914.0272532014377</v>
      </c>
      <c r="H38" s="31">
        <f t="shared" si="2"/>
        <v>213075.02717367138</v>
      </c>
      <c r="I38" s="28" t="str">
        <f t="shared" si="3"/>
        <v/>
      </c>
      <c r="J38" s="32">
        <v>91.45</v>
      </c>
      <c r="K38" s="33">
        <f t="shared" si="8"/>
        <v>83587.792305271476</v>
      </c>
      <c r="L38" s="33">
        <f t="shared" si="9"/>
        <v>19485711.235032249</v>
      </c>
    </row>
    <row r="39" spans="2:12">
      <c r="B39" s="29">
        <f t="shared" si="4"/>
        <v>30</v>
      </c>
      <c r="C39" s="30">
        <f t="shared" si="5"/>
        <v>0</v>
      </c>
      <c r="D39" s="31">
        <f t="shared" si="6"/>
        <v>213075.02717367138</v>
      </c>
      <c r="E39" s="31">
        <f t="shared" si="0"/>
        <v>203.77716262253296</v>
      </c>
      <c r="F39" s="31">
        <f t="shared" si="1"/>
        <v>710.25009057890463</v>
      </c>
      <c r="G39" s="31">
        <f t="shared" si="7"/>
        <v>914.02725320143759</v>
      </c>
      <c r="H39" s="31">
        <f t="shared" si="2"/>
        <v>212871.25001104883</v>
      </c>
      <c r="I39" s="28" t="str">
        <f t="shared" si="3"/>
        <v/>
      </c>
      <c r="J39" s="32">
        <v>91.45</v>
      </c>
      <c r="K39" s="33">
        <f t="shared" si="8"/>
        <v>83587.792305271476</v>
      </c>
      <c r="L39" s="33">
        <f t="shared" si="9"/>
        <v>19467075.813510418</v>
      </c>
    </row>
    <row r="40" spans="2:12">
      <c r="B40" s="29">
        <f t="shared" si="4"/>
        <v>31</v>
      </c>
      <c r="C40" s="30">
        <f t="shared" si="5"/>
        <v>0</v>
      </c>
      <c r="D40" s="31">
        <f t="shared" si="6"/>
        <v>212871.25001104883</v>
      </c>
      <c r="E40" s="31">
        <f t="shared" si="0"/>
        <v>204.45641983127496</v>
      </c>
      <c r="F40" s="31">
        <f t="shared" si="1"/>
        <v>709.57083337016275</v>
      </c>
      <c r="G40" s="31">
        <f t="shared" si="7"/>
        <v>914.0272532014377</v>
      </c>
      <c r="H40" s="31">
        <f t="shared" si="2"/>
        <v>212666.79359121755</v>
      </c>
      <c r="I40" s="28" t="str">
        <f t="shared" si="3"/>
        <v/>
      </c>
      <c r="J40" s="32">
        <v>91.45</v>
      </c>
      <c r="K40" s="33">
        <f t="shared" si="8"/>
        <v>83587.792305271476</v>
      </c>
      <c r="L40" s="33">
        <f t="shared" si="9"/>
        <v>19448378.273916844</v>
      </c>
    </row>
    <row r="41" spans="2:12">
      <c r="B41" s="29">
        <f t="shared" si="4"/>
        <v>32</v>
      </c>
      <c r="C41" s="30">
        <f t="shared" si="5"/>
        <v>0</v>
      </c>
      <c r="D41" s="31">
        <f t="shared" si="6"/>
        <v>212666.79359121755</v>
      </c>
      <c r="E41" s="31">
        <f t="shared" si="0"/>
        <v>205.13794123071261</v>
      </c>
      <c r="F41" s="31">
        <f t="shared" si="1"/>
        <v>708.88931197072509</v>
      </c>
      <c r="G41" s="31">
        <f t="shared" si="7"/>
        <v>914.0272532014377</v>
      </c>
      <c r="H41" s="31">
        <f t="shared" si="2"/>
        <v>212461.65564998685</v>
      </c>
      <c r="I41" s="28" t="str">
        <f t="shared" si="3"/>
        <v/>
      </c>
      <c r="J41" s="32">
        <v>91.45</v>
      </c>
      <c r="K41" s="33">
        <f t="shared" si="8"/>
        <v>83587.792305271476</v>
      </c>
      <c r="L41" s="33">
        <f t="shared" si="9"/>
        <v>19429618.409191299</v>
      </c>
    </row>
    <row r="42" spans="2:12">
      <c r="B42" s="29">
        <f t="shared" si="4"/>
        <v>33</v>
      </c>
      <c r="C42" s="30">
        <f t="shared" si="5"/>
        <v>0</v>
      </c>
      <c r="D42" s="31">
        <f t="shared" si="6"/>
        <v>212461.65564998685</v>
      </c>
      <c r="E42" s="31">
        <f t="shared" si="0"/>
        <v>205.82173436814821</v>
      </c>
      <c r="F42" s="31">
        <f t="shared" si="1"/>
        <v>708.2055188332896</v>
      </c>
      <c r="G42" s="31">
        <f t="shared" si="7"/>
        <v>914.02725320143782</v>
      </c>
      <c r="H42" s="31">
        <f t="shared" si="2"/>
        <v>212255.83391561868</v>
      </c>
      <c r="I42" s="28" t="str">
        <f t="shared" si="3"/>
        <v/>
      </c>
      <c r="J42" s="32">
        <v>91.45</v>
      </c>
      <c r="K42" s="33">
        <f t="shared" si="8"/>
        <v>83587.79230527149</v>
      </c>
      <c r="L42" s="33">
        <f t="shared" si="9"/>
        <v>19410796.011583328</v>
      </c>
    </row>
    <row r="43" spans="2:12">
      <c r="B43" s="29">
        <f t="shared" si="4"/>
        <v>34</v>
      </c>
      <c r="C43" s="30">
        <f t="shared" si="5"/>
        <v>0</v>
      </c>
      <c r="D43" s="31">
        <f t="shared" si="6"/>
        <v>212255.83391561868</v>
      </c>
      <c r="E43" s="31">
        <f t="shared" si="0"/>
        <v>206.50780681604203</v>
      </c>
      <c r="F43" s="31">
        <f t="shared" si="1"/>
        <v>707.51944638539555</v>
      </c>
      <c r="G43" s="31">
        <f t="shared" si="7"/>
        <v>914.02725320143759</v>
      </c>
      <c r="H43" s="31">
        <f t="shared" si="2"/>
        <v>212049.32610880263</v>
      </c>
      <c r="I43" s="28" t="str">
        <f t="shared" si="3"/>
        <v/>
      </c>
      <c r="J43" s="32">
        <v>91.45</v>
      </c>
      <c r="K43" s="33">
        <f t="shared" si="8"/>
        <v>83587.792305271476</v>
      </c>
      <c r="L43" s="33">
        <f t="shared" si="9"/>
        <v>19391910.872650001</v>
      </c>
    </row>
    <row r="44" spans="2:12">
      <c r="B44" s="29">
        <f t="shared" si="4"/>
        <v>35</v>
      </c>
      <c r="C44" s="30">
        <f t="shared" si="5"/>
        <v>0</v>
      </c>
      <c r="D44" s="31">
        <f t="shared" si="6"/>
        <v>212049.32610880263</v>
      </c>
      <c r="E44" s="31">
        <f t="shared" si="0"/>
        <v>207.19616617209567</v>
      </c>
      <c r="F44" s="31">
        <f t="shared" si="1"/>
        <v>706.83108702934214</v>
      </c>
      <c r="G44" s="31">
        <f t="shared" si="7"/>
        <v>914.02725320143782</v>
      </c>
      <c r="H44" s="31">
        <f t="shared" si="2"/>
        <v>211842.12994263053</v>
      </c>
      <c r="I44" s="28" t="str">
        <f t="shared" si="3"/>
        <v/>
      </c>
      <c r="J44" s="32">
        <v>91.45</v>
      </c>
      <c r="K44" s="33">
        <f t="shared" si="8"/>
        <v>83587.79230527149</v>
      </c>
      <c r="L44" s="33">
        <f t="shared" si="9"/>
        <v>19372962.783253562</v>
      </c>
    </row>
    <row r="45" spans="2:12">
      <c r="B45" s="29">
        <f t="shared" si="4"/>
        <v>36</v>
      </c>
      <c r="C45" s="30">
        <f t="shared" si="5"/>
        <v>0</v>
      </c>
      <c r="D45" s="31">
        <f t="shared" si="6"/>
        <v>211842.12994263053</v>
      </c>
      <c r="E45" s="31">
        <f t="shared" si="0"/>
        <v>207.88682005933606</v>
      </c>
      <c r="F45" s="31">
        <f t="shared" si="1"/>
        <v>706.14043314210176</v>
      </c>
      <c r="G45" s="31">
        <f t="shared" si="7"/>
        <v>914.02725320143782</v>
      </c>
      <c r="H45" s="31">
        <f t="shared" si="2"/>
        <v>211634.24312257121</v>
      </c>
      <c r="I45" s="28" t="str">
        <f t="shared" si="3"/>
        <v/>
      </c>
      <c r="J45" s="32">
        <v>91.45</v>
      </c>
      <c r="K45" s="33">
        <f t="shared" si="8"/>
        <v>83587.79230527149</v>
      </c>
      <c r="L45" s="33">
        <f t="shared" si="9"/>
        <v>19353951.533559136</v>
      </c>
    </row>
    <row r="46" spans="2:12">
      <c r="B46" s="29">
        <f t="shared" si="4"/>
        <v>37</v>
      </c>
      <c r="C46" s="30">
        <f t="shared" si="5"/>
        <v>0</v>
      </c>
      <c r="D46" s="31">
        <f t="shared" si="6"/>
        <v>211634.24312257121</v>
      </c>
      <c r="E46" s="31">
        <f t="shared" si="0"/>
        <v>208.5797761262005</v>
      </c>
      <c r="F46" s="31">
        <f t="shared" si="1"/>
        <v>705.44747707523732</v>
      </c>
      <c r="G46" s="31">
        <f t="shared" si="7"/>
        <v>914.02725320143782</v>
      </c>
      <c r="H46" s="31">
        <f t="shared" si="2"/>
        <v>211425.66334644501</v>
      </c>
      <c r="I46" s="28" t="str">
        <f t="shared" si="3"/>
        <v/>
      </c>
      <c r="J46" s="32">
        <v>91.45</v>
      </c>
      <c r="K46" s="33">
        <f t="shared" si="8"/>
        <v>83587.79230527149</v>
      </c>
      <c r="L46" s="33">
        <f t="shared" si="9"/>
        <v>19334876.913032398</v>
      </c>
    </row>
    <row r="47" spans="2:12">
      <c r="B47" s="29">
        <f t="shared" si="4"/>
        <v>38</v>
      </c>
      <c r="C47" s="30">
        <f t="shared" si="5"/>
        <v>0</v>
      </c>
      <c r="D47" s="31">
        <f t="shared" si="6"/>
        <v>211425.66334644501</v>
      </c>
      <c r="E47" s="31">
        <f t="shared" si="0"/>
        <v>209.27504204662102</v>
      </c>
      <c r="F47" s="31">
        <f t="shared" si="1"/>
        <v>704.75221115481679</v>
      </c>
      <c r="G47" s="31">
        <f t="shared" si="7"/>
        <v>914.02725320143782</v>
      </c>
      <c r="H47" s="31">
        <f t="shared" si="2"/>
        <v>211216.3883043984</v>
      </c>
      <c r="I47" s="28" t="str">
        <f t="shared" si="3"/>
        <v/>
      </c>
      <c r="J47" s="32">
        <v>91.45</v>
      </c>
      <c r="K47" s="33">
        <f t="shared" si="8"/>
        <v>83587.79230527149</v>
      </c>
      <c r="L47" s="33">
        <f t="shared" si="9"/>
        <v>19315738.710437234</v>
      </c>
    </row>
    <row r="48" spans="2:12">
      <c r="B48" s="29">
        <f t="shared" si="4"/>
        <v>39</v>
      </c>
      <c r="C48" s="30">
        <f t="shared" si="5"/>
        <v>0</v>
      </c>
      <c r="D48" s="31">
        <f t="shared" si="6"/>
        <v>211216.3883043984</v>
      </c>
      <c r="E48" s="31">
        <f t="shared" si="0"/>
        <v>209.97262552011</v>
      </c>
      <c r="F48" s="31">
        <f t="shared" si="1"/>
        <v>704.05462768132793</v>
      </c>
      <c r="G48" s="31">
        <f t="shared" si="7"/>
        <v>914.02725320143793</v>
      </c>
      <c r="H48" s="31">
        <f t="shared" si="2"/>
        <v>211006.41567887829</v>
      </c>
      <c r="I48" s="28" t="str">
        <f t="shared" si="3"/>
        <v/>
      </c>
      <c r="J48" s="32">
        <v>91.45</v>
      </c>
      <c r="K48" s="33">
        <f t="shared" si="8"/>
        <v>83587.792305271505</v>
      </c>
      <c r="L48" s="33">
        <f t="shared" si="9"/>
        <v>19296536.713833421</v>
      </c>
    </row>
    <row r="49" spans="2:12">
      <c r="B49" s="29">
        <f t="shared" si="4"/>
        <v>40</v>
      </c>
      <c r="C49" s="30">
        <f t="shared" si="5"/>
        <v>0</v>
      </c>
      <c r="D49" s="31">
        <f t="shared" si="6"/>
        <v>211006.41567887829</v>
      </c>
      <c r="E49" s="31">
        <f t="shared" si="0"/>
        <v>210.67253427184369</v>
      </c>
      <c r="F49" s="31">
        <f t="shared" si="1"/>
        <v>703.35471892959424</v>
      </c>
      <c r="G49" s="31">
        <f t="shared" si="7"/>
        <v>914.02725320143793</v>
      </c>
      <c r="H49" s="31">
        <f t="shared" si="2"/>
        <v>210795.74314460644</v>
      </c>
      <c r="I49" s="28" t="str">
        <f t="shared" si="3"/>
        <v/>
      </c>
      <c r="J49" s="32">
        <v>91.45</v>
      </c>
      <c r="K49" s="33">
        <f t="shared" si="8"/>
        <v>83587.792305271505</v>
      </c>
      <c r="L49" s="33">
        <f t="shared" si="9"/>
        <v>19277270.710574258</v>
      </c>
    </row>
    <row r="50" spans="2:12">
      <c r="B50" s="29">
        <f t="shared" si="4"/>
        <v>41</v>
      </c>
      <c r="C50" s="30">
        <f t="shared" si="5"/>
        <v>0</v>
      </c>
      <c r="D50" s="31">
        <f t="shared" si="6"/>
        <v>210795.74314460644</v>
      </c>
      <c r="E50" s="31">
        <f t="shared" si="0"/>
        <v>211.37477605274967</v>
      </c>
      <c r="F50" s="31">
        <f t="shared" si="1"/>
        <v>702.65247714868826</v>
      </c>
      <c r="G50" s="31">
        <f t="shared" si="7"/>
        <v>914.02725320143793</v>
      </c>
      <c r="H50" s="31">
        <f t="shared" si="2"/>
        <v>210584.3683685537</v>
      </c>
      <c r="I50" s="28" t="str">
        <f t="shared" si="3"/>
        <v/>
      </c>
      <c r="J50" s="32">
        <v>91.45</v>
      </c>
      <c r="K50" s="33">
        <f t="shared" si="8"/>
        <v>83587.792305271505</v>
      </c>
      <c r="L50" s="33">
        <f t="shared" si="9"/>
        <v>19257940.487304237</v>
      </c>
    </row>
    <row r="51" spans="2:12">
      <c r="B51" s="29">
        <f t="shared" si="4"/>
        <v>42</v>
      </c>
      <c r="C51" s="30">
        <f t="shared" si="5"/>
        <v>0</v>
      </c>
      <c r="D51" s="31">
        <f t="shared" si="6"/>
        <v>210584.3683685537</v>
      </c>
      <c r="E51" s="31">
        <f t="shared" si="0"/>
        <v>212.0793586395921</v>
      </c>
      <c r="F51" s="31">
        <f t="shared" si="1"/>
        <v>701.94789456184571</v>
      </c>
      <c r="G51" s="31">
        <f t="shared" si="7"/>
        <v>914.02725320143782</v>
      </c>
      <c r="H51" s="31">
        <f t="shared" si="2"/>
        <v>210372.28900991409</v>
      </c>
      <c r="I51" s="28" t="str">
        <f t="shared" si="3"/>
        <v/>
      </c>
      <c r="J51" s="32">
        <v>91.45</v>
      </c>
      <c r="K51" s="33">
        <f t="shared" si="8"/>
        <v>83587.79230527149</v>
      </c>
      <c r="L51" s="33">
        <f t="shared" si="9"/>
        <v>19238545.829956643</v>
      </c>
    </row>
    <row r="52" spans="2:12">
      <c r="B52" s="29">
        <f t="shared" si="4"/>
        <v>43</v>
      </c>
      <c r="C52" s="30">
        <f t="shared" si="5"/>
        <v>0</v>
      </c>
      <c r="D52" s="31">
        <f t="shared" si="6"/>
        <v>210372.28900991409</v>
      </c>
      <c r="E52" s="31">
        <f t="shared" si="0"/>
        <v>212.78628983505769</v>
      </c>
      <c r="F52" s="31">
        <f t="shared" si="1"/>
        <v>701.24096336638024</v>
      </c>
      <c r="G52" s="31">
        <f t="shared" si="7"/>
        <v>914.02725320143793</v>
      </c>
      <c r="H52" s="31">
        <f t="shared" si="2"/>
        <v>210159.50272007904</v>
      </c>
      <c r="I52" s="28" t="str">
        <f t="shared" si="3"/>
        <v/>
      </c>
      <c r="J52" s="32">
        <v>91.45</v>
      </c>
      <c r="K52" s="33">
        <f t="shared" si="8"/>
        <v>83587.792305271505</v>
      </c>
      <c r="L52" s="33">
        <f t="shared" si="9"/>
        <v>19219086.523751229</v>
      </c>
    </row>
    <row r="53" spans="2:12">
      <c r="B53" s="29">
        <f t="shared" si="4"/>
        <v>44</v>
      </c>
      <c r="C53" s="30">
        <f t="shared" si="5"/>
        <v>0</v>
      </c>
      <c r="D53" s="31">
        <f t="shared" si="6"/>
        <v>210159.50272007904</v>
      </c>
      <c r="E53" s="31">
        <f t="shared" si="0"/>
        <v>213.49557746784114</v>
      </c>
      <c r="F53" s="31">
        <f t="shared" si="1"/>
        <v>700.53167573359678</v>
      </c>
      <c r="G53" s="31">
        <f t="shared" si="7"/>
        <v>914.02725320143793</v>
      </c>
      <c r="H53" s="31">
        <f t="shared" si="2"/>
        <v>209946.0071426112</v>
      </c>
      <c r="I53" s="28" t="str">
        <f t="shared" si="3"/>
        <v/>
      </c>
      <c r="J53" s="32">
        <v>91.45</v>
      </c>
      <c r="K53" s="33">
        <f t="shared" si="8"/>
        <v>83587.792305271505</v>
      </c>
      <c r="L53" s="33">
        <f t="shared" si="9"/>
        <v>19199562.353191793</v>
      </c>
    </row>
    <row r="54" spans="2:12">
      <c r="B54" s="29">
        <f t="shared" si="4"/>
        <v>45</v>
      </c>
      <c r="C54" s="30">
        <f t="shared" si="5"/>
        <v>0</v>
      </c>
      <c r="D54" s="31">
        <f t="shared" si="6"/>
        <v>209946.0071426112</v>
      </c>
      <c r="E54" s="31">
        <f t="shared" si="0"/>
        <v>214.20722939273412</v>
      </c>
      <c r="F54" s="31">
        <f t="shared" si="1"/>
        <v>699.82002380870392</v>
      </c>
      <c r="G54" s="31">
        <f t="shared" si="7"/>
        <v>914.02725320143804</v>
      </c>
      <c r="H54" s="31">
        <f t="shared" si="2"/>
        <v>209731.79991321845</v>
      </c>
      <c r="I54" s="28" t="str">
        <f t="shared" si="3"/>
        <v/>
      </c>
      <c r="J54" s="32">
        <v>91.45</v>
      </c>
      <c r="K54" s="33">
        <f t="shared" si="8"/>
        <v>83587.792305271505</v>
      </c>
      <c r="L54" s="33">
        <f t="shared" si="9"/>
        <v>19179973.102063827</v>
      </c>
    </row>
    <row r="55" spans="2:12">
      <c r="B55" s="29">
        <f t="shared" si="4"/>
        <v>46</v>
      </c>
      <c r="C55" s="30">
        <f t="shared" si="5"/>
        <v>0</v>
      </c>
      <c r="D55" s="31">
        <f t="shared" si="6"/>
        <v>209731.79991321845</v>
      </c>
      <c r="E55" s="31">
        <f t="shared" si="0"/>
        <v>214.92125349070989</v>
      </c>
      <c r="F55" s="31">
        <f t="shared" si="1"/>
        <v>699.10599971072816</v>
      </c>
      <c r="G55" s="31">
        <f t="shared" si="7"/>
        <v>914.02725320143804</v>
      </c>
      <c r="H55" s="31">
        <f t="shared" si="2"/>
        <v>209516.87865972775</v>
      </c>
      <c r="I55" s="28" t="str">
        <f t="shared" si="3"/>
        <v/>
      </c>
      <c r="J55" s="32">
        <v>91.45</v>
      </c>
      <c r="K55" s="33">
        <f t="shared" si="8"/>
        <v>83587.792305271505</v>
      </c>
      <c r="L55" s="33">
        <f t="shared" si="9"/>
        <v>19160318.553432103</v>
      </c>
    </row>
    <row r="56" spans="2:12">
      <c r="B56" s="29">
        <f t="shared" si="4"/>
        <v>47</v>
      </c>
      <c r="C56" s="30">
        <f t="shared" si="5"/>
        <v>0</v>
      </c>
      <c r="D56" s="31">
        <f t="shared" si="6"/>
        <v>209516.87865972775</v>
      </c>
      <c r="E56" s="31">
        <f t="shared" si="0"/>
        <v>215.63765766901213</v>
      </c>
      <c r="F56" s="31">
        <f t="shared" si="1"/>
        <v>698.38959553242591</v>
      </c>
      <c r="G56" s="31">
        <f t="shared" si="7"/>
        <v>914.02725320143804</v>
      </c>
      <c r="H56" s="31">
        <f t="shared" si="2"/>
        <v>209301.24100205873</v>
      </c>
      <c r="I56" s="28" t="str">
        <f t="shared" si="3"/>
        <v/>
      </c>
      <c r="J56" s="32">
        <v>91.45</v>
      </c>
      <c r="K56" s="33">
        <f t="shared" si="8"/>
        <v>83587.792305271505</v>
      </c>
      <c r="L56" s="33">
        <f t="shared" si="9"/>
        <v>19140598.489638273</v>
      </c>
    </row>
    <row r="57" spans="2:12">
      <c r="B57" s="29">
        <f t="shared" si="4"/>
        <v>48</v>
      </c>
      <c r="C57" s="30">
        <f t="shared" si="5"/>
        <v>0</v>
      </c>
      <c r="D57" s="31">
        <f t="shared" si="6"/>
        <v>209301.24100205873</v>
      </c>
      <c r="E57" s="31">
        <f t="shared" si="0"/>
        <v>216.35644986124237</v>
      </c>
      <c r="F57" s="31">
        <f t="shared" si="1"/>
        <v>697.67080334019568</v>
      </c>
      <c r="G57" s="31">
        <f t="shared" si="7"/>
        <v>914.02725320143804</v>
      </c>
      <c r="H57" s="31">
        <f t="shared" si="2"/>
        <v>209084.88455219747</v>
      </c>
      <c r="I57" s="28" t="str">
        <f t="shared" si="3"/>
        <v/>
      </c>
      <c r="J57" s="32">
        <v>91.45</v>
      </c>
      <c r="K57" s="33">
        <f t="shared" si="8"/>
        <v>83587.792305271505</v>
      </c>
      <c r="L57" s="33">
        <f t="shared" si="9"/>
        <v>19120812.692298461</v>
      </c>
    </row>
    <row r="58" spans="2:12">
      <c r="B58" s="29">
        <f t="shared" si="4"/>
        <v>49</v>
      </c>
      <c r="C58" s="30">
        <f t="shared" si="5"/>
        <v>0</v>
      </c>
      <c r="D58" s="31">
        <f t="shared" si="6"/>
        <v>209084.88455219747</v>
      </c>
      <c r="E58" s="31">
        <f t="shared" si="0"/>
        <v>217.07763802744637</v>
      </c>
      <c r="F58" s="31">
        <f t="shared" si="1"/>
        <v>696.94961517399167</v>
      </c>
      <c r="G58" s="31">
        <f t="shared" si="7"/>
        <v>914.02725320143804</v>
      </c>
      <c r="H58" s="31">
        <f t="shared" si="2"/>
        <v>208867.80691417004</v>
      </c>
      <c r="I58" s="28" t="str">
        <f t="shared" si="3"/>
        <v/>
      </c>
      <c r="J58" s="32">
        <v>91.45</v>
      </c>
      <c r="K58" s="33">
        <f t="shared" si="8"/>
        <v>83587.792305271505</v>
      </c>
      <c r="L58" s="33">
        <f t="shared" si="9"/>
        <v>19100960.942300852</v>
      </c>
    </row>
    <row r="59" spans="2:12">
      <c r="B59" s="29">
        <f t="shared" si="4"/>
        <v>50</v>
      </c>
      <c r="C59" s="30">
        <f t="shared" si="5"/>
        <v>0</v>
      </c>
      <c r="D59" s="31">
        <f t="shared" si="6"/>
        <v>208867.80691417004</v>
      </c>
      <c r="E59" s="31">
        <f t="shared" si="0"/>
        <v>217.80123015420463</v>
      </c>
      <c r="F59" s="31">
        <f t="shared" si="1"/>
        <v>696.22602304723341</v>
      </c>
      <c r="G59" s="31">
        <f t="shared" si="7"/>
        <v>914.02725320143804</v>
      </c>
      <c r="H59" s="31">
        <f t="shared" si="2"/>
        <v>208650.00568401584</v>
      </c>
      <c r="I59" s="28" t="str">
        <f t="shared" si="3"/>
        <v/>
      </c>
      <c r="J59" s="32">
        <v>91.45</v>
      </c>
      <c r="K59" s="33">
        <f t="shared" si="8"/>
        <v>83587.792305271505</v>
      </c>
      <c r="L59" s="33">
        <f t="shared" si="9"/>
        <v>19081043.019803248</v>
      </c>
    </row>
    <row r="60" spans="2:12">
      <c r="B60" s="29">
        <f t="shared" si="4"/>
        <v>51</v>
      </c>
      <c r="C60" s="30">
        <f t="shared" si="5"/>
        <v>0</v>
      </c>
      <c r="D60" s="31">
        <f t="shared" si="6"/>
        <v>208650.00568401584</v>
      </c>
      <c r="E60" s="31">
        <f t="shared" si="0"/>
        <v>218.52723425471856</v>
      </c>
      <c r="F60" s="31">
        <f t="shared" si="1"/>
        <v>695.50001894671948</v>
      </c>
      <c r="G60" s="31">
        <f t="shared" si="7"/>
        <v>914.02725320143804</v>
      </c>
      <c r="H60" s="31">
        <f t="shared" si="2"/>
        <v>208431.47844976111</v>
      </c>
      <c r="I60" s="28" t="str">
        <f t="shared" si="3"/>
        <v/>
      </c>
      <c r="J60" s="32">
        <v>91.45</v>
      </c>
      <c r="K60" s="33">
        <f t="shared" si="8"/>
        <v>83587.792305271505</v>
      </c>
      <c r="L60" s="33">
        <f t="shared" si="9"/>
        <v>19061058.704230655</v>
      </c>
    </row>
    <row r="61" spans="2:12">
      <c r="B61" s="29">
        <f t="shared" si="4"/>
        <v>52</v>
      </c>
      <c r="C61" s="30">
        <f t="shared" si="5"/>
        <v>0</v>
      </c>
      <c r="D61" s="31">
        <f t="shared" si="6"/>
        <v>208431.47844976111</v>
      </c>
      <c r="E61" s="31">
        <f t="shared" si="0"/>
        <v>219.25565836890109</v>
      </c>
      <c r="F61" s="31">
        <f t="shared" si="1"/>
        <v>694.77159483253706</v>
      </c>
      <c r="G61" s="31">
        <f t="shared" si="7"/>
        <v>914.02725320143816</v>
      </c>
      <c r="H61" s="31">
        <f t="shared" si="2"/>
        <v>208212.22279139221</v>
      </c>
      <c r="I61" s="28" t="str">
        <f t="shared" si="3"/>
        <v/>
      </c>
      <c r="J61" s="32">
        <v>91.45</v>
      </c>
      <c r="K61" s="33">
        <f t="shared" si="8"/>
        <v>83587.79230527152</v>
      </c>
      <c r="L61" s="33">
        <f t="shared" si="9"/>
        <v>19041007.774272818</v>
      </c>
    </row>
    <row r="62" spans="2:12">
      <c r="B62" s="29">
        <f t="shared" si="4"/>
        <v>53</v>
      </c>
      <c r="C62" s="30">
        <f t="shared" si="5"/>
        <v>0</v>
      </c>
      <c r="D62" s="31">
        <f t="shared" si="6"/>
        <v>208212.22279139221</v>
      </c>
      <c r="E62" s="31">
        <f t="shared" si="0"/>
        <v>219.98651056346421</v>
      </c>
      <c r="F62" s="31">
        <f t="shared" si="1"/>
        <v>694.04074263797395</v>
      </c>
      <c r="G62" s="31">
        <f t="shared" si="7"/>
        <v>914.02725320143816</v>
      </c>
      <c r="H62" s="31">
        <f t="shared" si="2"/>
        <v>207992.23628082874</v>
      </c>
      <c r="I62" s="28" t="str">
        <f t="shared" si="3"/>
        <v/>
      </c>
      <c r="J62" s="32">
        <v>91.45</v>
      </c>
      <c r="K62" s="33">
        <f t="shared" si="8"/>
        <v>83587.79230527152</v>
      </c>
      <c r="L62" s="33">
        <f t="shared" si="9"/>
        <v>19020890.00788179</v>
      </c>
    </row>
    <row r="63" spans="2:12">
      <c r="B63" s="29">
        <f t="shared" si="4"/>
        <v>54</v>
      </c>
      <c r="C63" s="30">
        <f t="shared" si="5"/>
        <v>0</v>
      </c>
      <c r="D63" s="31">
        <f t="shared" si="6"/>
        <v>207992.23628082874</v>
      </c>
      <c r="E63" s="31">
        <f t="shared" si="0"/>
        <v>220.7197989320091</v>
      </c>
      <c r="F63" s="31">
        <f t="shared" si="1"/>
        <v>693.30745426942906</v>
      </c>
      <c r="G63" s="31">
        <f t="shared" si="7"/>
        <v>914.02725320143816</v>
      </c>
      <c r="H63" s="31">
        <f t="shared" si="2"/>
        <v>207771.51648189675</v>
      </c>
      <c r="I63" s="28" t="str">
        <f t="shared" si="3"/>
        <v/>
      </c>
      <c r="J63" s="32">
        <v>91.45</v>
      </c>
      <c r="K63" s="33">
        <f t="shared" si="8"/>
        <v>83587.79230527152</v>
      </c>
      <c r="L63" s="33">
        <f t="shared" si="9"/>
        <v>19000705.182269458</v>
      </c>
    </row>
    <row r="64" spans="2:12">
      <c r="B64" s="29">
        <f t="shared" si="4"/>
        <v>55</v>
      </c>
      <c r="C64" s="30">
        <f t="shared" si="5"/>
        <v>0</v>
      </c>
      <c r="D64" s="31">
        <f t="shared" si="6"/>
        <v>207771.51648189675</v>
      </c>
      <c r="E64" s="31">
        <f t="shared" si="0"/>
        <v>221.45553159511564</v>
      </c>
      <c r="F64" s="31">
        <f t="shared" si="1"/>
        <v>692.57172160632251</v>
      </c>
      <c r="G64" s="31">
        <f t="shared" si="7"/>
        <v>914.02725320143816</v>
      </c>
      <c r="H64" s="31">
        <f t="shared" si="2"/>
        <v>207550.06095030162</v>
      </c>
      <c r="I64" s="28" t="str">
        <f t="shared" si="3"/>
        <v/>
      </c>
      <c r="J64" s="32">
        <v>91.45</v>
      </c>
      <c r="K64" s="33">
        <f t="shared" si="8"/>
        <v>83587.79230527152</v>
      </c>
      <c r="L64" s="33">
        <f t="shared" si="9"/>
        <v>18980453.073905084</v>
      </c>
    </row>
    <row r="65" spans="2:12">
      <c r="B65" s="29">
        <f t="shared" si="4"/>
        <v>56</v>
      </c>
      <c r="C65" s="30">
        <f t="shared" si="5"/>
        <v>0</v>
      </c>
      <c r="D65" s="31">
        <f t="shared" si="6"/>
        <v>207550.06095030162</v>
      </c>
      <c r="E65" s="31">
        <f t="shared" si="0"/>
        <v>222.1937167004329</v>
      </c>
      <c r="F65" s="31">
        <f t="shared" si="1"/>
        <v>691.83353650100537</v>
      </c>
      <c r="G65" s="31">
        <f t="shared" si="7"/>
        <v>914.02725320143827</v>
      </c>
      <c r="H65" s="31">
        <f t="shared" si="2"/>
        <v>207327.8672336012</v>
      </c>
      <c r="I65" s="28" t="str">
        <f t="shared" si="3"/>
        <v/>
      </c>
      <c r="J65" s="32">
        <v>91.45</v>
      </c>
      <c r="K65" s="33">
        <f t="shared" si="8"/>
        <v>83587.792305271534</v>
      </c>
      <c r="L65" s="33">
        <f t="shared" si="9"/>
        <v>18960133.458512831</v>
      </c>
    </row>
    <row r="66" spans="2:12">
      <c r="B66" s="29">
        <f t="shared" si="4"/>
        <v>57</v>
      </c>
      <c r="C66" s="30">
        <f t="shared" si="5"/>
        <v>0</v>
      </c>
      <c r="D66" s="31">
        <f t="shared" si="6"/>
        <v>207327.8672336012</v>
      </c>
      <c r="E66" s="31">
        <f t="shared" si="0"/>
        <v>222.93436242276766</v>
      </c>
      <c r="F66" s="31">
        <f t="shared" si="1"/>
        <v>691.09289077867061</v>
      </c>
      <c r="G66" s="31">
        <f t="shared" si="7"/>
        <v>914.02725320143827</v>
      </c>
      <c r="H66" s="31">
        <f t="shared" si="2"/>
        <v>207104.93287117843</v>
      </c>
      <c r="I66" s="28" t="str">
        <f t="shared" si="3"/>
        <v/>
      </c>
      <c r="J66" s="32">
        <v>91.45</v>
      </c>
      <c r="K66" s="33">
        <f t="shared" si="8"/>
        <v>83587.792305271534</v>
      </c>
      <c r="L66" s="33">
        <f t="shared" si="9"/>
        <v>18939746.111069269</v>
      </c>
    </row>
    <row r="67" spans="2:12">
      <c r="B67" s="29">
        <f t="shared" si="4"/>
        <v>58</v>
      </c>
      <c r="C67" s="30">
        <f t="shared" si="5"/>
        <v>0</v>
      </c>
      <c r="D67" s="31">
        <f t="shared" si="6"/>
        <v>207104.93287117843</v>
      </c>
      <c r="E67" s="31">
        <f t="shared" si="0"/>
        <v>223.67747696417689</v>
      </c>
      <c r="F67" s="31">
        <f t="shared" si="1"/>
        <v>690.34977623726138</v>
      </c>
      <c r="G67" s="31">
        <f t="shared" si="7"/>
        <v>914.02725320143827</v>
      </c>
      <c r="H67" s="31">
        <f t="shared" si="2"/>
        <v>206881.25539421427</v>
      </c>
      <c r="I67" s="28" t="str">
        <f t="shared" si="3"/>
        <v/>
      </c>
      <c r="J67" s="32">
        <v>91.45</v>
      </c>
      <c r="K67" s="33">
        <f t="shared" si="8"/>
        <v>83587.792305271534</v>
      </c>
      <c r="L67" s="33">
        <f t="shared" si="9"/>
        <v>18919290.805800896</v>
      </c>
    </row>
    <row r="68" spans="2:12">
      <c r="B68" s="29">
        <f t="shared" si="4"/>
        <v>59</v>
      </c>
      <c r="C68" s="30">
        <f t="shared" si="5"/>
        <v>0</v>
      </c>
      <c r="D68" s="31">
        <f t="shared" si="6"/>
        <v>206881.25539421427</v>
      </c>
      <c r="E68" s="31">
        <f t="shared" si="0"/>
        <v>224.42306855405752</v>
      </c>
      <c r="F68" s="31">
        <f t="shared" si="1"/>
        <v>689.60418464738086</v>
      </c>
      <c r="G68" s="31">
        <f t="shared" si="7"/>
        <v>914.02725320143838</v>
      </c>
      <c r="H68" s="31">
        <f t="shared" si="2"/>
        <v>206656.83232566022</v>
      </c>
      <c r="I68" s="28" t="str">
        <f t="shared" si="3"/>
        <v/>
      </c>
      <c r="J68" s="32">
        <v>91.45</v>
      </c>
      <c r="K68" s="33">
        <f t="shared" si="8"/>
        <v>83587.792305271549</v>
      </c>
      <c r="L68" s="33">
        <f t="shared" si="9"/>
        <v>18898767.316181626</v>
      </c>
    </row>
    <row r="69" spans="2:12">
      <c r="B69" s="29">
        <f t="shared" si="4"/>
        <v>60</v>
      </c>
      <c r="C69" s="30">
        <f t="shared" si="5"/>
        <v>0</v>
      </c>
      <c r="D69" s="31">
        <f t="shared" si="6"/>
        <v>206656.83232566022</v>
      </c>
      <c r="E69" s="31">
        <f t="shared" si="0"/>
        <v>225.17114544923766</v>
      </c>
      <c r="F69" s="31">
        <f t="shared" si="1"/>
        <v>688.85610775220073</v>
      </c>
      <c r="G69" s="31">
        <f t="shared" si="7"/>
        <v>914.02725320143838</v>
      </c>
      <c r="H69" s="31">
        <f t="shared" si="2"/>
        <v>206431.66118021097</v>
      </c>
      <c r="I69" s="28" t="str">
        <f t="shared" si="3"/>
        <v/>
      </c>
      <c r="J69" s="32">
        <v>91.45</v>
      </c>
      <c r="K69" s="33">
        <f t="shared" si="8"/>
        <v>83587.792305271549</v>
      </c>
      <c r="L69" s="33">
        <f t="shared" si="9"/>
        <v>18878175.414930295</v>
      </c>
    </row>
    <row r="70" spans="2:12">
      <c r="B70" s="29">
        <f t="shared" si="4"/>
        <v>61</v>
      </c>
      <c r="C70" s="30">
        <f t="shared" si="5"/>
        <v>0</v>
      </c>
      <c r="D70" s="31">
        <f t="shared" si="6"/>
        <v>206431.66118021097</v>
      </c>
      <c r="E70" s="31">
        <f t="shared" si="0"/>
        <v>225.9217159340684</v>
      </c>
      <c r="F70" s="31">
        <f t="shared" si="1"/>
        <v>688.10553726736998</v>
      </c>
      <c r="G70" s="31">
        <f t="shared" si="7"/>
        <v>914.02725320143838</v>
      </c>
      <c r="H70" s="31">
        <f t="shared" si="2"/>
        <v>206205.73946427691</v>
      </c>
      <c r="I70" s="28" t="str">
        <f t="shared" si="3"/>
        <v/>
      </c>
      <c r="J70" s="32">
        <v>91.45</v>
      </c>
      <c r="K70" s="33">
        <f t="shared" si="8"/>
        <v>83587.792305271549</v>
      </c>
      <c r="L70" s="33">
        <f t="shared" si="9"/>
        <v>18857514.874008123</v>
      </c>
    </row>
    <row r="71" spans="2:12">
      <c r="B71" s="29">
        <f t="shared" si="4"/>
        <v>62</v>
      </c>
      <c r="C71" s="30">
        <f t="shared" si="5"/>
        <v>0</v>
      </c>
      <c r="D71" s="31">
        <f t="shared" si="6"/>
        <v>206205.73946427691</v>
      </c>
      <c r="E71" s="31">
        <f t="shared" si="0"/>
        <v>226.6747883205154</v>
      </c>
      <c r="F71" s="31">
        <f t="shared" si="1"/>
        <v>687.35246488092298</v>
      </c>
      <c r="G71" s="31">
        <f t="shared" si="7"/>
        <v>914.02725320143838</v>
      </c>
      <c r="H71" s="31">
        <f t="shared" si="2"/>
        <v>205979.06467595638</v>
      </c>
      <c r="I71" s="28" t="str">
        <f t="shared" si="3"/>
        <v/>
      </c>
      <c r="J71" s="32">
        <v>91.45</v>
      </c>
      <c r="K71" s="33">
        <f t="shared" si="8"/>
        <v>83587.792305271549</v>
      </c>
      <c r="L71" s="33">
        <f t="shared" si="9"/>
        <v>18836785.464616213</v>
      </c>
    </row>
    <row r="72" spans="2:12">
      <c r="B72" s="29">
        <f t="shared" si="4"/>
        <v>63</v>
      </c>
      <c r="C72" s="30">
        <f t="shared" si="5"/>
        <v>0</v>
      </c>
      <c r="D72" s="31">
        <f t="shared" si="6"/>
        <v>205979.06467595638</v>
      </c>
      <c r="E72" s="31">
        <f t="shared" si="0"/>
        <v>227.43037094825047</v>
      </c>
      <c r="F72" s="31">
        <f t="shared" si="1"/>
        <v>686.59688225318803</v>
      </c>
      <c r="G72" s="31">
        <f t="shared" si="7"/>
        <v>914.0272532014385</v>
      </c>
      <c r="H72" s="31">
        <f t="shared" si="2"/>
        <v>205751.63430500813</v>
      </c>
      <c r="I72" s="28" t="str">
        <f t="shared" si="3"/>
        <v/>
      </c>
      <c r="J72" s="32">
        <v>91.45</v>
      </c>
      <c r="K72" s="33">
        <f t="shared" si="8"/>
        <v>83587.792305271549</v>
      </c>
      <c r="L72" s="33">
        <f t="shared" si="9"/>
        <v>18815986.957192995</v>
      </c>
    </row>
    <row r="73" spans="2:12">
      <c r="B73" s="29">
        <f t="shared" si="4"/>
        <v>64</v>
      </c>
      <c r="C73" s="30">
        <f t="shared" si="5"/>
        <v>0</v>
      </c>
      <c r="D73" s="31">
        <f t="shared" si="6"/>
        <v>205751.63430500813</v>
      </c>
      <c r="E73" s="31">
        <f t="shared" si="0"/>
        <v>228.18847218474468</v>
      </c>
      <c r="F73" s="31">
        <f t="shared" si="1"/>
        <v>685.83878101669382</v>
      </c>
      <c r="G73" s="31">
        <f t="shared" si="7"/>
        <v>914.0272532014385</v>
      </c>
      <c r="H73" s="31">
        <f t="shared" si="2"/>
        <v>205523.4458328234</v>
      </c>
      <c r="I73" s="28" t="str">
        <f t="shared" si="3"/>
        <v/>
      </c>
      <c r="J73" s="32">
        <v>91.45</v>
      </c>
      <c r="K73" s="33">
        <f t="shared" si="8"/>
        <v>83587.792305271549</v>
      </c>
      <c r="L73" s="33">
        <f t="shared" si="9"/>
        <v>18795119.1214117</v>
      </c>
    </row>
    <row r="74" spans="2:12">
      <c r="B74" s="29">
        <f t="shared" si="4"/>
        <v>65</v>
      </c>
      <c r="C74" s="30">
        <f t="shared" si="5"/>
        <v>0</v>
      </c>
      <c r="D74" s="31">
        <f t="shared" si="6"/>
        <v>205523.4458328234</v>
      </c>
      <c r="E74" s="31">
        <f t="shared" ref="E74:E137" si="10">IF(B74="","",G74-F74)</f>
        <v>228.94910042536048</v>
      </c>
      <c r="F74" s="31">
        <f t="shared" ref="F74:F137" si="11">IF(B74="","",D74*Vextir/12)</f>
        <v>685.07815277607813</v>
      </c>
      <c r="G74" s="31">
        <f t="shared" si="7"/>
        <v>914.02725320143861</v>
      </c>
      <c r="H74" s="31">
        <f t="shared" ref="H74:H137" si="12">IF(B74="","",D74-E74)</f>
        <v>205294.49673239805</v>
      </c>
      <c r="I74" s="28" t="str">
        <f t="shared" ref="I74:I137" si="13">IF((OR(B74="",I73="")),"",I73*(1+Mán.verðbólga))</f>
        <v/>
      </c>
      <c r="J74" s="32">
        <v>91.45</v>
      </c>
      <c r="K74" s="33">
        <f t="shared" si="8"/>
        <v>83587.792305271563</v>
      </c>
      <c r="L74" s="33">
        <f t="shared" si="9"/>
        <v>18774181.726177804</v>
      </c>
    </row>
    <row r="75" spans="2:12">
      <c r="B75" s="29">
        <f t="shared" ref="B75:B138" si="14">IF(OR(B74="",B74=Fj.afborgana),"",B74+1)</f>
        <v>66</v>
      </c>
      <c r="C75" s="30">
        <f t="shared" ref="C75:C138" si="15">IF(B75="","",IF(Verðbólga=0,0,+H74*I75/I74-H74))</f>
        <v>0</v>
      </c>
      <c r="D75" s="31">
        <f t="shared" ref="D75:D138" si="16">IF(B75="","",IF(OR(Verðbólga="",Verðbólga=0),H74,H74*I75/I74))</f>
        <v>205294.49673239805</v>
      </c>
      <c r="E75" s="31">
        <f t="shared" si="10"/>
        <v>229.71226409344524</v>
      </c>
      <c r="F75" s="31">
        <f t="shared" si="11"/>
        <v>684.31498910799348</v>
      </c>
      <c r="G75" s="31">
        <f t="shared" ref="G75:G138" si="17">IF(B75="","",PMT(Vextir/12,Fj.afborgana-B74,-D75))</f>
        <v>914.02725320143873</v>
      </c>
      <c r="H75" s="31">
        <f t="shared" si="12"/>
        <v>205064.7844683046</v>
      </c>
      <c r="I75" s="28" t="str">
        <f t="shared" si="13"/>
        <v/>
      </c>
      <c r="J75" s="32">
        <v>91.45</v>
      </c>
      <c r="K75" s="33">
        <f t="shared" ref="K75:K138" si="18">J75*G75</f>
        <v>83587.792305271578</v>
      </c>
      <c r="L75" s="33">
        <f t="shared" ref="L75:L138" si="19">H75*J75</f>
        <v>18753174.539626457</v>
      </c>
    </row>
    <row r="76" spans="2:12">
      <c r="B76" s="29">
        <f t="shared" si="14"/>
        <v>67</v>
      </c>
      <c r="C76" s="30">
        <f t="shared" si="15"/>
        <v>0</v>
      </c>
      <c r="D76" s="31">
        <f t="shared" si="16"/>
        <v>205064.7844683046</v>
      </c>
      <c r="E76" s="31">
        <f t="shared" si="10"/>
        <v>230.47797164042333</v>
      </c>
      <c r="F76" s="31">
        <f t="shared" si="11"/>
        <v>683.54928156101539</v>
      </c>
      <c r="G76" s="31">
        <f t="shared" si="17"/>
        <v>914.02725320143873</v>
      </c>
      <c r="H76" s="31">
        <f t="shared" si="12"/>
        <v>204834.30649666418</v>
      </c>
      <c r="I76" s="28" t="str">
        <f t="shared" si="13"/>
        <v/>
      </c>
      <c r="J76" s="32">
        <v>91.45</v>
      </c>
      <c r="K76" s="33">
        <f t="shared" si="18"/>
        <v>83587.792305271578</v>
      </c>
      <c r="L76" s="33">
        <f t="shared" si="19"/>
        <v>18732097.329119939</v>
      </c>
    </row>
    <row r="77" spans="2:12">
      <c r="B77" s="29">
        <f t="shared" si="14"/>
        <v>68</v>
      </c>
      <c r="C77" s="30">
        <f t="shared" si="15"/>
        <v>0</v>
      </c>
      <c r="D77" s="31">
        <f t="shared" si="16"/>
        <v>204834.30649666418</v>
      </c>
      <c r="E77" s="31">
        <f t="shared" si="10"/>
        <v>231.24623154589142</v>
      </c>
      <c r="F77" s="31">
        <f t="shared" si="11"/>
        <v>682.78102165554731</v>
      </c>
      <c r="G77" s="31">
        <f t="shared" si="17"/>
        <v>914.02725320143873</v>
      </c>
      <c r="H77" s="31">
        <f t="shared" si="12"/>
        <v>204603.06026511829</v>
      </c>
      <c r="I77" s="28" t="str">
        <f t="shared" si="13"/>
        <v/>
      </c>
      <c r="J77" s="32">
        <v>91.45</v>
      </c>
      <c r="K77" s="33">
        <f t="shared" si="18"/>
        <v>83587.792305271578</v>
      </c>
      <c r="L77" s="33">
        <f t="shared" si="19"/>
        <v>18710949.861245066</v>
      </c>
    </row>
    <row r="78" spans="2:12">
      <c r="B78" s="29">
        <f t="shared" si="14"/>
        <v>69</v>
      </c>
      <c r="C78" s="30">
        <f t="shared" si="15"/>
        <v>0</v>
      </c>
      <c r="D78" s="31">
        <f t="shared" si="16"/>
        <v>204603.06026511829</v>
      </c>
      <c r="E78" s="31">
        <f t="shared" si="10"/>
        <v>232.01705231771109</v>
      </c>
      <c r="F78" s="31">
        <f t="shared" si="11"/>
        <v>682.01020088372763</v>
      </c>
      <c r="G78" s="31">
        <f t="shared" si="17"/>
        <v>914.02725320143873</v>
      </c>
      <c r="H78" s="31">
        <f t="shared" si="12"/>
        <v>204371.04321280058</v>
      </c>
      <c r="I78" s="28" t="str">
        <f t="shared" si="13"/>
        <v/>
      </c>
      <c r="J78" s="32">
        <v>91.45</v>
      </c>
      <c r="K78" s="33">
        <f t="shared" si="18"/>
        <v>83587.792305271578</v>
      </c>
      <c r="L78" s="33">
        <f t="shared" si="19"/>
        <v>18689731.901810613</v>
      </c>
    </row>
    <row r="79" spans="2:12">
      <c r="B79" s="29">
        <f t="shared" si="14"/>
        <v>70</v>
      </c>
      <c r="C79" s="30">
        <f t="shared" si="15"/>
        <v>0</v>
      </c>
      <c r="D79" s="31">
        <f t="shared" si="16"/>
        <v>204371.04321280058</v>
      </c>
      <c r="E79" s="31">
        <f t="shared" si="10"/>
        <v>232.79044249210347</v>
      </c>
      <c r="F79" s="31">
        <f t="shared" si="11"/>
        <v>681.23681070933526</v>
      </c>
      <c r="G79" s="31">
        <f t="shared" si="17"/>
        <v>914.02725320143873</v>
      </c>
      <c r="H79" s="31">
        <f t="shared" si="12"/>
        <v>204138.25277030846</v>
      </c>
      <c r="I79" s="28" t="str">
        <f t="shared" si="13"/>
        <v/>
      </c>
      <c r="J79" s="32">
        <v>91.45</v>
      </c>
      <c r="K79" s="33">
        <f t="shared" si="18"/>
        <v>83587.792305271578</v>
      </c>
      <c r="L79" s="33">
        <f t="shared" si="19"/>
        <v>18668443.215844709</v>
      </c>
    </row>
    <row r="80" spans="2:12">
      <c r="B80" s="29">
        <f t="shared" si="14"/>
        <v>71</v>
      </c>
      <c r="C80" s="30">
        <f t="shared" si="15"/>
        <v>0</v>
      </c>
      <c r="D80" s="31">
        <f t="shared" si="16"/>
        <v>204138.25277030846</v>
      </c>
      <c r="E80" s="31">
        <f t="shared" si="10"/>
        <v>233.56641063374389</v>
      </c>
      <c r="F80" s="31">
        <f t="shared" si="11"/>
        <v>680.46084256769484</v>
      </c>
      <c r="G80" s="31">
        <f t="shared" si="17"/>
        <v>914.02725320143873</v>
      </c>
      <c r="H80" s="31">
        <f t="shared" si="12"/>
        <v>203904.68635967473</v>
      </c>
      <c r="I80" s="28" t="str">
        <f t="shared" si="13"/>
        <v/>
      </c>
      <c r="J80" s="32">
        <v>91.45</v>
      </c>
      <c r="K80" s="33">
        <f t="shared" si="18"/>
        <v>83587.792305271578</v>
      </c>
      <c r="L80" s="33">
        <f t="shared" si="19"/>
        <v>18647083.567592256</v>
      </c>
    </row>
    <row r="81" spans="2:12">
      <c r="B81" s="29">
        <f t="shared" si="14"/>
        <v>72</v>
      </c>
      <c r="C81" s="30">
        <f t="shared" si="15"/>
        <v>0</v>
      </c>
      <c r="D81" s="31">
        <f t="shared" si="16"/>
        <v>203904.68635967473</v>
      </c>
      <c r="E81" s="31">
        <f t="shared" si="10"/>
        <v>234.34496533585627</v>
      </c>
      <c r="F81" s="31">
        <f t="shared" si="11"/>
        <v>679.68228786558245</v>
      </c>
      <c r="G81" s="31">
        <f t="shared" si="17"/>
        <v>914.02725320143873</v>
      </c>
      <c r="H81" s="31">
        <f t="shared" si="12"/>
        <v>203670.34139433887</v>
      </c>
      <c r="I81" s="28" t="str">
        <f t="shared" si="13"/>
        <v/>
      </c>
      <c r="J81" s="32">
        <v>91.45</v>
      </c>
      <c r="K81" s="33">
        <f t="shared" si="18"/>
        <v>83587.792305271578</v>
      </c>
      <c r="L81" s="33">
        <f t="shared" si="19"/>
        <v>18625652.72051229</v>
      </c>
    </row>
    <row r="82" spans="2:12">
      <c r="B82" s="29">
        <f t="shared" si="14"/>
        <v>73</v>
      </c>
      <c r="C82" s="30">
        <f t="shared" si="15"/>
        <v>0</v>
      </c>
      <c r="D82" s="31">
        <f t="shared" si="16"/>
        <v>203670.34139433887</v>
      </c>
      <c r="E82" s="31">
        <f t="shared" si="10"/>
        <v>235.1261152203092</v>
      </c>
      <c r="F82" s="31">
        <f t="shared" si="11"/>
        <v>678.90113798112964</v>
      </c>
      <c r="G82" s="31">
        <f t="shared" si="17"/>
        <v>914.02725320143884</v>
      </c>
      <c r="H82" s="31">
        <f t="shared" si="12"/>
        <v>203435.21527911857</v>
      </c>
      <c r="I82" s="28" t="str">
        <f t="shared" si="13"/>
        <v/>
      </c>
      <c r="J82" s="32">
        <v>91.45</v>
      </c>
      <c r="K82" s="33">
        <f t="shared" si="18"/>
        <v>83587.792305271578</v>
      </c>
      <c r="L82" s="33">
        <f t="shared" si="19"/>
        <v>18604150.437275395</v>
      </c>
    </row>
    <row r="83" spans="2:12">
      <c r="B83" s="29">
        <f t="shared" si="14"/>
        <v>74</v>
      </c>
      <c r="C83" s="30">
        <f t="shared" si="15"/>
        <v>0</v>
      </c>
      <c r="D83" s="31">
        <f t="shared" si="16"/>
        <v>203435.21527911857</v>
      </c>
      <c r="E83" s="31">
        <f t="shared" si="10"/>
        <v>235.90986893771026</v>
      </c>
      <c r="F83" s="31">
        <f t="shared" si="11"/>
        <v>678.11738426372858</v>
      </c>
      <c r="G83" s="31">
        <f t="shared" si="17"/>
        <v>914.02725320143884</v>
      </c>
      <c r="H83" s="31">
        <f t="shared" si="12"/>
        <v>203199.30541018085</v>
      </c>
      <c r="I83" s="28" t="str">
        <f t="shared" si="13"/>
        <v/>
      </c>
      <c r="J83" s="32">
        <v>91.45</v>
      </c>
      <c r="K83" s="33">
        <f t="shared" si="18"/>
        <v>83587.792305271578</v>
      </c>
      <c r="L83" s="33">
        <f t="shared" si="19"/>
        <v>18582576.479761038</v>
      </c>
    </row>
    <row r="84" spans="2:12">
      <c r="B84" s="29">
        <f t="shared" si="14"/>
        <v>75</v>
      </c>
      <c r="C84" s="30">
        <f t="shared" si="15"/>
        <v>0</v>
      </c>
      <c r="D84" s="31">
        <f t="shared" si="16"/>
        <v>203199.30541018085</v>
      </c>
      <c r="E84" s="31">
        <f t="shared" si="10"/>
        <v>236.69623516750266</v>
      </c>
      <c r="F84" s="31">
        <f t="shared" si="11"/>
        <v>677.33101803393618</v>
      </c>
      <c r="G84" s="31">
        <f t="shared" si="17"/>
        <v>914.02725320143884</v>
      </c>
      <c r="H84" s="31">
        <f t="shared" si="12"/>
        <v>202962.60917501335</v>
      </c>
      <c r="I84" s="28" t="str">
        <f t="shared" si="13"/>
        <v/>
      </c>
      <c r="J84" s="32">
        <v>91.45</v>
      </c>
      <c r="K84" s="33">
        <f t="shared" si="18"/>
        <v>83587.792305271578</v>
      </c>
      <c r="L84" s="33">
        <f t="shared" si="19"/>
        <v>18560930.609054971</v>
      </c>
    </row>
    <row r="85" spans="2:12">
      <c r="B85" s="29">
        <f t="shared" si="14"/>
        <v>76</v>
      </c>
      <c r="C85" s="30">
        <f t="shared" si="15"/>
        <v>0</v>
      </c>
      <c r="D85" s="31">
        <f t="shared" si="16"/>
        <v>202962.60917501335</v>
      </c>
      <c r="E85" s="31">
        <f t="shared" si="10"/>
        <v>237.48522261806124</v>
      </c>
      <c r="F85" s="31">
        <f t="shared" si="11"/>
        <v>676.54203058337782</v>
      </c>
      <c r="G85" s="31">
        <f t="shared" si="17"/>
        <v>914.02725320143907</v>
      </c>
      <c r="H85" s="31">
        <f t="shared" si="12"/>
        <v>202725.12395239528</v>
      </c>
      <c r="I85" s="28" t="str">
        <f t="shared" si="13"/>
        <v/>
      </c>
      <c r="J85" s="32">
        <v>91.45</v>
      </c>
      <c r="K85" s="33">
        <f t="shared" si="18"/>
        <v>83587.792305271607</v>
      </c>
      <c r="L85" s="33">
        <f t="shared" si="19"/>
        <v>18539212.585446548</v>
      </c>
    </row>
    <row r="86" spans="2:12">
      <c r="B86" s="29">
        <f t="shared" si="14"/>
        <v>77</v>
      </c>
      <c r="C86" s="30">
        <f t="shared" si="15"/>
        <v>0</v>
      </c>
      <c r="D86" s="31">
        <f t="shared" si="16"/>
        <v>202725.12395239528</v>
      </c>
      <c r="E86" s="31">
        <f t="shared" si="10"/>
        <v>238.27684002678802</v>
      </c>
      <c r="F86" s="31">
        <f t="shared" si="11"/>
        <v>675.75041317465093</v>
      </c>
      <c r="G86" s="31">
        <f t="shared" si="17"/>
        <v>914.02725320143895</v>
      </c>
      <c r="H86" s="31">
        <f t="shared" si="12"/>
        <v>202486.8471123685</v>
      </c>
      <c r="I86" s="28" t="str">
        <f t="shared" si="13"/>
        <v/>
      </c>
      <c r="J86" s="32">
        <v>91.45</v>
      </c>
      <c r="K86" s="33">
        <f t="shared" si="18"/>
        <v>83587.792305271592</v>
      </c>
      <c r="L86" s="33">
        <f t="shared" si="19"/>
        <v>18517422.1684261</v>
      </c>
    </row>
    <row r="87" spans="2:12">
      <c r="B87" s="29">
        <f t="shared" si="14"/>
        <v>78</v>
      </c>
      <c r="C87" s="30">
        <f t="shared" si="15"/>
        <v>0</v>
      </c>
      <c r="D87" s="31">
        <f t="shared" si="16"/>
        <v>202486.8471123685</v>
      </c>
      <c r="E87" s="31">
        <f t="shared" si="10"/>
        <v>239.07109616021057</v>
      </c>
      <c r="F87" s="31">
        <f t="shared" si="11"/>
        <v>674.95615704122838</v>
      </c>
      <c r="G87" s="31">
        <f t="shared" si="17"/>
        <v>914.02725320143895</v>
      </c>
      <c r="H87" s="31">
        <f t="shared" si="12"/>
        <v>202247.77601620829</v>
      </c>
      <c r="I87" s="28" t="str">
        <f t="shared" si="13"/>
        <v/>
      </c>
      <c r="J87" s="32">
        <v>91.45</v>
      </c>
      <c r="K87" s="33">
        <f t="shared" si="18"/>
        <v>83587.792305271592</v>
      </c>
      <c r="L87" s="33">
        <f t="shared" si="19"/>
        <v>18495559.11668225</v>
      </c>
    </row>
    <row r="88" spans="2:12">
      <c r="B88" s="29">
        <f t="shared" si="14"/>
        <v>79</v>
      </c>
      <c r="C88" s="30">
        <f t="shared" si="15"/>
        <v>0</v>
      </c>
      <c r="D88" s="31">
        <f t="shared" si="16"/>
        <v>202247.77601620829</v>
      </c>
      <c r="E88" s="31">
        <f t="shared" si="10"/>
        <v>239.86799981407796</v>
      </c>
      <c r="F88" s="31">
        <f t="shared" si="11"/>
        <v>674.15925338736099</v>
      </c>
      <c r="G88" s="31">
        <f t="shared" si="17"/>
        <v>914.02725320143895</v>
      </c>
      <c r="H88" s="31">
        <f t="shared" si="12"/>
        <v>202007.90801639421</v>
      </c>
      <c r="I88" s="28" t="str">
        <f t="shared" si="13"/>
        <v/>
      </c>
      <c r="J88" s="32">
        <v>91.45</v>
      </c>
      <c r="K88" s="33">
        <f t="shared" si="18"/>
        <v>83587.792305271592</v>
      </c>
      <c r="L88" s="33">
        <f t="shared" si="19"/>
        <v>18473623.18809925</v>
      </c>
    </row>
    <row r="89" spans="2:12">
      <c r="B89" s="29">
        <f t="shared" si="14"/>
        <v>80</v>
      </c>
      <c r="C89" s="30">
        <f t="shared" si="15"/>
        <v>0</v>
      </c>
      <c r="D89" s="31">
        <f t="shared" si="16"/>
        <v>202007.90801639421</v>
      </c>
      <c r="E89" s="31">
        <f t="shared" si="10"/>
        <v>240.6675598134583</v>
      </c>
      <c r="F89" s="31">
        <f t="shared" si="11"/>
        <v>673.35969338798066</v>
      </c>
      <c r="G89" s="31">
        <f t="shared" si="17"/>
        <v>914.02725320143895</v>
      </c>
      <c r="H89" s="31">
        <f t="shared" si="12"/>
        <v>201767.24045658077</v>
      </c>
      <c r="I89" s="28" t="str">
        <f t="shared" si="13"/>
        <v/>
      </c>
      <c r="J89" s="32">
        <v>91.45</v>
      </c>
      <c r="K89" s="33">
        <f t="shared" si="18"/>
        <v>83587.792305271592</v>
      </c>
      <c r="L89" s="33">
        <f t="shared" si="19"/>
        <v>18451614.13975431</v>
      </c>
    </row>
    <row r="90" spans="2:12">
      <c r="B90" s="29">
        <f t="shared" si="14"/>
        <v>81</v>
      </c>
      <c r="C90" s="30">
        <f t="shared" si="15"/>
        <v>0</v>
      </c>
      <c r="D90" s="31">
        <f t="shared" si="16"/>
        <v>201767.24045658077</v>
      </c>
      <c r="E90" s="31">
        <f t="shared" si="10"/>
        <v>241.46978501283661</v>
      </c>
      <c r="F90" s="31">
        <f t="shared" si="11"/>
        <v>672.55746818860257</v>
      </c>
      <c r="G90" s="31">
        <f t="shared" si="17"/>
        <v>914.02725320143918</v>
      </c>
      <c r="H90" s="31">
        <f t="shared" si="12"/>
        <v>201525.77067156794</v>
      </c>
      <c r="I90" s="28" t="str">
        <f t="shared" si="13"/>
        <v/>
      </c>
      <c r="J90" s="32">
        <v>91.45</v>
      </c>
      <c r="K90" s="33">
        <f t="shared" si="18"/>
        <v>83587.792305271621</v>
      </c>
      <c r="L90" s="33">
        <f t="shared" si="19"/>
        <v>18429531.727914888</v>
      </c>
    </row>
    <row r="91" spans="2:12">
      <c r="B91" s="29">
        <f t="shared" si="14"/>
        <v>82</v>
      </c>
      <c r="C91" s="30">
        <f t="shared" si="15"/>
        <v>0</v>
      </c>
      <c r="D91" s="31">
        <f t="shared" si="16"/>
        <v>201525.77067156794</v>
      </c>
      <c r="E91" s="31">
        <f t="shared" si="10"/>
        <v>242.27468429621263</v>
      </c>
      <c r="F91" s="31">
        <f t="shared" si="11"/>
        <v>671.75256890522644</v>
      </c>
      <c r="G91" s="31">
        <f t="shared" si="17"/>
        <v>914.02725320143907</v>
      </c>
      <c r="H91" s="31">
        <f t="shared" si="12"/>
        <v>201283.49598727172</v>
      </c>
      <c r="I91" s="28" t="str">
        <f t="shared" si="13"/>
        <v/>
      </c>
      <c r="J91" s="32">
        <v>91.45</v>
      </c>
      <c r="K91" s="33">
        <f t="shared" si="18"/>
        <v>83587.792305271607</v>
      </c>
      <c r="L91" s="33">
        <f t="shared" si="19"/>
        <v>18407375.708035998</v>
      </c>
    </row>
    <row r="92" spans="2:12">
      <c r="B92" s="29">
        <f t="shared" si="14"/>
        <v>83</v>
      </c>
      <c r="C92" s="30">
        <f t="shared" si="15"/>
        <v>0</v>
      </c>
      <c r="D92" s="31">
        <f t="shared" si="16"/>
        <v>201283.49598727172</v>
      </c>
      <c r="E92" s="31">
        <f t="shared" si="10"/>
        <v>243.08226657720024</v>
      </c>
      <c r="F92" s="31">
        <f t="shared" si="11"/>
        <v>670.94498662423905</v>
      </c>
      <c r="G92" s="31">
        <f t="shared" si="17"/>
        <v>914.02725320143929</v>
      </c>
      <c r="H92" s="31">
        <f t="shared" si="12"/>
        <v>201040.41372069452</v>
      </c>
      <c r="I92" s="28" t="str">
        <f t="shared" si="13"/>
        <v/>
      </c>
      <c r="J92" s="32">
        <v>91.45</v>
      </c>
      <c r="K92" s="33">
        <f t="shared" si="18"/>
        <v>83587.792305271621</v>
      </c>
      <c r="L92" s="33">
        <f t="shared" si="19"/>
        <v>18385145.834757514</v>
      </c>
    </row>
    <row r="93" spans="2:12">
      <c r="B93" s="29">
        <f t="shared" si="14"/>
        <v>84</v>
      </c>
      <c r="C93" s="30">
        <f t="shared" si="15"/>
        <v>0</v>
      </c>
      <c r="D93" s="31">
        <f t="shared" si="16"/>
        <v>201040.41372069452</v>
      </c>
      <c r="E93" s="31">
        <f t="shared" si="10"/>
        <v>243.89254079912405</v>
      </c>
      <c r="F93" s="31">
        <f t="shared" si="11"/>
        <v>670.13471240231513</v>
      </c>
      <c r="G93" s="31">
        <f t="shared" si="17"/>
        <v>914.02725320143918</v>
      </c>
      <c r="H93" s="31">
        <f t="shared" si="12"/>
        <v>200796.52117989538</v>
      </c>
      <c r="I93" s="28" t="str">
        <f t="shared" si="13"/>
        <v/>
      </c>
      <c r="J93" s="32">
        <v>91.45</v>
      </c>
      <c r="K93" s="33">
        <f t="shared" si="18"/>
        <v>83587.792305271621</v>
      </c>
      <c r="L93" s="33">
        <f t="shared" si="19"/>
        <v>18362841.861901432</v>
      </c>
    </row>
    <row r="94" spans="2:12">
      <c r="B94" s="29">
        <f t="shared" si="14"/>
        <v>85</v>
      </c>
      <c r="C94" s="30">
        <f t="shared" si="15"/>
        <v>0</v>
      </c>
      <c r="D94" s="31">
        <f t="shared" si="16"/>
        <v>200796.52117989538</v>
      </c>
      <c r="E94" s="31">
        <f t="shared" si="10"/>
        <v>244.70551593512141</v>
      </c>
      <c r="F94" s="31">
        <f t="shared" si="11"/>
        <v>669.32173726631788</v>
      </c>
      <c r="G94" s="31">
        <f t="shared" si="17"/>
        <v>914.02725320143929</v>
      </c>
      <c r="H94" s="31">
        <f t="shared" si="12"/>
        <v>200551.81566396027</v>
      </c>
      <c r="I94" s="28" t="str">
        <f t="shared" si="13"/>
        <v/>
      </c>
      <c r="J94" s="32">
        <v>91.45</v>
      </c>
      <c r="K94" s="33">
        <f t="shared" si="18"/>
        <v>83587.792305271621</v>
      </c>
      <c r="L94" s="33">
        <f t="shared" si="19"/>
        <v>18340463.542469166</v>
      </c>
    </row>
    <row r="95" spans="2:12">
      <c r="B95" s="29">
        <f t="shared" si="14"/>
        <v>86</v>
      </c>
      <c r="C95" s="30">
        <f t="shared" si="15"/>
        <v>0</v>
      </c>
      <c r="D95" s="31">
        <f t="shared" si="16"/>
        <v>200551.81566396027</v>
      </c>
      <c r="E95" s="31">
        <f t="shared" si="10"/>
        <v>245.52120098823832</v>
      </c>
      <c r="F95" s="31">
        <f t="shared" si="11"/>
        <v>668.50605221320086</v>
      </c>
      <c r="G95" s="31">
        <f t="shared" si="17"/>
        <v>914.02725320143918</v>
      </c>
      <c r="H95" s="31">
        <f t="shared" si="12"/>
        <v>200306.29446297203</v>
      </c>
      <c r="I95" s="28" t="str">
        <f t="shared" si="13"/>
        <v/>
      </c>
      <c r="J95" s="32">
        <v>91.45</v>
      </c>
      <c r="K95" s="33">
        <f t="shared" si="18"/>
        <v>83587.792305271621</v>
      </c>
      <c r="L95" s="33">
        <f t="shared" si="19"/>
        <v>18318010.628638793</v>
      </c>
    </row>
    <row r="96" spans="2:12">
      <c r="B96" s="29">
        <f t="shared" si="14"/>
        <v>87</v>
      </c>
      <c r="C96" s="30">
        <f t="shared" si="15"/>
        <v>0</v>
      </c>
      <c r="D96" s="31">
        <f t="shared" si="16"/>
        <v>200306.29446297203</v>
      </c>
      <c r="E96" s="31">
        <f t="shared" si="10"/>
        <v>246.33960499153261</v>
      </c>
      <c r="F96" s="31">
        <f t="shared" si="11"/>
        <v>667.6876482099068</v>
      </c>
      <c r="G96" s="31">
        <f t="shared" si="17"/>
        <v>914.02725320143941</v>
      </c>
      <c r="H96" s="31">
        <f t="shared" si="12"/>
        <v>200059.95485798048</v>
      </c>
      <c r="I96" s="28" t="str">
        <f t="shared" si="13"/>
        <v/>
      </c>
      <c r="J96" s="32">
        <v>91.45</v>
      </c>
      <c r="K96" s="33">
        <f t="shared" si="18"/>
        <v>83587.792305271636</v>
      </c>
      <c r="L96" s="33">
        <f t="shared" si="19"/>
        <v>18295482.871762317</v>
      </c>
    </row>
    <row r="97" spans="2:12">
      <c r="B97" s="29">
        <f t="shared" si="14"/>
        <v>88</v>
      </c>
      <c r="C97" s="30">
        <f t="shared" si="15"/>
        <v>0</v>
      </c>
      <c r="D97" s="31">
        <f t="shared" si="16"/>
        <v>200059.95485798048</v>
      </c>
      <c r="E97" s="31">
        <f t="shared" si="10"/>
        <v>247.16073700817105</v>
      </c>
      <c r="F97" s="31">
        <f t="shared" si="11"/>
        <v>666.86651619326824</v>
      </c>
      <c r="G97" s="31">
        <f t="shared" si="17"/>
        <v>914.02725320143929</v>
      </c>
      <c r="H97" s="31">
        <f t="shared" si="12"/>
        <v>199812.79412097231</v>
      </c>
      <c r="I97" s="28" t="str">
        <f t="shared" si="13"/>
        <v/>
      </c>
      <c r="J97" s="32">
        <v>91.45</v>
      </c>
      <c r="K97" s="33">
        <f t="shared" si="18"/>
        <v>83587.792305271621</v>
      </c>
      <c r="L97" s="33">
        <f t="shared" si="19"/>
        <v>18272880.022362918</v>
      </c>
    </row>
    <row r="98" spans="2:12">
      <c r="B98" s="29">
        <f t="shared" si="14"/>
        <v>89</v>
      </c>
      <c r="C98" s="30">
        <f t="shared" si="15"/>
        <v>0</v>
      </c>
      <c r="D98" s="31">
        <f t="shared" si="16"/>
        <v>199812.79412097231</v>
      </c>
      <c r="E98" s="31">
        <f t="shared" si="10"/>
        <v>247.98460613153156</v>
      </c>
      <c r="F98" s="31">
        <f t="shared" si="11"/>
        <v>666.04264706990773</v>
      </c>
      <c r="G98" s="31">
        <f t="shared" si="17"/>
        <v>914.02725320143929</v>
      </c>
      <c r="H98" s="31">
        <f t="shared" si="12"/>
        <v>199564.80951484077</v>
      </c>
      <c r="I98" s="28" t="str">
        <f t="shared" si="13"/>
        <v/>
      </c>
      <c r="J98" s="32">
        <v>91.45</v>
      </c>
      <c r="K98" s="33">
        <f t="shared" si="18"/>
        <v>83587.792305271621</v>
      </c>
      <c r="L98" s="33">
        <f t="shared" si="19"/>
        <v>18250201.83013219</v>
      </c>
    </row>
    <row r="99" spans="2:12">
      <c r="B99" s="29">
        <f t="shared" si="14"/>
        <v>90</v>
      </c>
      <c r="C99" s="30">
        <f t="shared" si="15"/>
        <v>0</v>
      </c>
      <c r="D99" s="31">
        <f t="shared" si="16"/>
        <v>199564.80951484077</v>
      </c>
      <c r="E99" s="31">
        <f t="shared" si="10"/>
        <v>248.81122148530324</v>
      </c>
      <c r="F99" s="31">
        <f t="shared" si="11"/>
        <v>665.21603171613594</v>
      </c>
      <c r="G99" s="31">
        <f t="shared" si="17"/>
        <v>914.02725320143918</v>
      </c>
      <c r="H99" s="31">
        <f t="shared" si="12"/>
        <v>199315.99829335546</v>
      </c>
      <c r="I99" s="28" t="str">
        <f t="shared" si="13"/>
        <v/>
      </c>
      <c r="J99" s="32">
        <v>91.45</v>
      </c>
      <c r="K99" s="33">
        <f t="shared" si="18"/>
        <v>83587.792305271621</v>
      </c>
      <c r="L99" s="33">
        <f t="shared" si="19"/>
        <v>18227448.043927357</v>
      </c>
    </row>
    <row r="100" spans="2:12">
      <c r="B100" s="29">
        <f t="shared" si="14"/>
        <v>91</v>
      </c>
      <c r="C100" s="30">
        <f t="shared" si="15"/>
        <v>0</v>
      </c>
      <c r="D100" s="31">
        <f t="shared" si="16"/>
        <v>199315.99829335546</v>
      </c>
      <c r="E100" s="31">
        <f t="shared" si="10"/>
        <v>249.64059222358765</v>
      </c>
      <c r="F100" s="31">
        <f t="shared" si="11"/>
        <v>664.38666097785153</v>
      </c>
      <c r="G100" s="31">
        <f t="shared" si="17"/>
        <v>914.02725320143918</v>
      </c>
      <c r="H100" s="31">
        <f t="shared" si="12"/>
        <v>199066.35770113187</v>
      </c>
      <c r="I100" s="28" t="str">
        <f t="shared" si="13"/>
        <v/>
      </c>
      <c r="J100" s="32">
        <v>91.45</v>
      </c>
      <c r="K100" s="33">
        <f t="shared" si="18"/>
        <v>83587.792305271621</v>
      </c>
      <c r="L100" s="33">
        <f t="shared" si="19"/>
        <v>18204618.411768511</v>
      </c>
    </row>
    <row r="101" spans="2:12">
      <c r="B101" s="29">
        <f t="shared" si="14"/>
        <v>92</v>
      </c>
      <c r="C101" s="30">
        <f t="shared" si="15"/>
        <v>0</v>
      </c>
      <c r="D101" s="31">
        <f t="shared" si="16"/>
        <v>199066.35770113187</v>
      </c>
      <c r="E101" s="31">
        <f t="shared" si="10"/>
        <v>250.47272753099969</v>
      </c>
      <c r="F101" s="31">
        <f t="shared" si="11"/>
        <v>663.5545256704396</v>
      </c>
      <c r="G101" s="31">
        <f t="shared" si="17"/>
        <v>914.02725320143929</v>
      </c>
      <c r="H101" s="31">
        <f t="shared" si="12"/>
        <v>198815.88497360086</v>
      </c>
      <c r="I101" s="28" t="str">
        <f t="shared" si="13"/>
        <v/>
      </c>
      <c r="J101" s="32">
        <v>91.45</v>
      </c>
      <c r="K101" s="33">
        <f t="shared" si="18"/>
        <v>83587.792305271621</v>
      </c>
      <c r="L101" s="33">
        <f t="shared" si="19"/>
        <v>18181712.680835798</v>
      </c>
    </row>
    <row r="102" spans="2:12">
      <c r="B102" s="29">
        <f t="shared" si="14"/>
        <v>93</v>
      </c>
      <c r="C102" s="30">
        <f t="shared" si="15"/>
        <v>0</v>
      </c>
      <c r="D102" s="31">
        <f t="shared" si="16"/>
        <v>198815.88497360086</v>
      </c>
      <c r="E102" s="31">
        <f t="shared" si="10"/>
        <v>251.30763662276979</v>
      </c>
      <c r="F102" s="31">
        <f t="shared" si="11"/>
        <v>662.7196165786695</v>
      </c>
      <c r="G102" s="31">
        <f t="shared" si="17"/>
        <v>914.02725320143929</v>
      </c>
      <c r="H102" s="31">
        <f t="shared" si="12"/>
        <v>198564.57733697808</v>
      </c>
      <c r="I102" s="28" t="str">
        <f t="shared" si="13"/>
        <v/>
      </c>
      <c r="J102" s="32">
        <v>91.45</v>
      </c>
      <c r="K102" s="33">
        <f t="shared" si="18"/>
        <v>83587.792305271621</v>
      </c>
      <c r="L102" s="33">
        <f t="shared" si="19"/>
        <v>18158730.597466648</v>
      </c>
    </row>
    <row r="103" spans="2:12">
      <c r="B103" s="29">
        <f t="shared" si="14"/>
        <v>94</v>
      </c>
      <c r="C103" s="30">
        <f t="shared" si="15"/>
        <v>0</v>
      </c>
      <c r="D103" s="31">
        <f t="shared" si="16"/>
        <v>198564.57733697808</v>
      </c>
      <c r="E103" s="31">
        <f t="shared" si="10"/>
        <v>252.14532874484541</v>
      </c>
      <c r="F103" s="31">
        <f t="shared" si="11"/>
        <v>661.88192445659365</v>
      </c>
      <c r="G103" s="31">
        <f t="shared" si="17"/>
        <v>914.02725320143907</v>
      </c>
      <c r="H103" s="31">
        <f t="shared" si="12"/>
        <v>198312.43200823324</v>
      </c>
      <c r="I103" s="28" t="str">
        <f t="shared" si="13"/>
        <v/>
      </c>
      <c r="J103" s="32">
        <v>91.45</v>
      </c>
      <c r="K103" s="33">
        <f t="shared" si="18"/>
        <v>83587.792305271607</v>
      </c>
      <c r="L103" s="33">
        <f t="shared" si="19"/>
        <v>18135671.907152932</v>
      </c>
    </row>
    <row r="104" spans="2:12">
      <c r="B104" s="29">
        <f t="shared" si="14"/>
        <v>95</v>
      </c>
      <c r="C104" s="30">
        <f t="shared" si="15"/>
        <v>0</v>
      </c>
      <c r="D104" s="31">
        <f t="shared" si="16"/>
        <v>198312.43200823324</v>
      </c>
      <c r="E104" s="31">
        <f t="shared" si="10"/>
        <v>252.98581317399533</v>
      </c>
      <c r="F104" s="31">
        <f t="shared" si="11"/>
        <v>661.04144002744408</v>
      </c>
      <c r="G104" s="31">
        <f t="shared" si="17"/>
        <v>914.02725320143941</v>
      </c>
      <c r="H104" s="31">
        <f t="shared" si="12"/>
        <v>198059.44619505925</v>
      </c>
      <c r="I104" s="28" t="str">
        <f t="shared" si="13"/>
        <v/>
      </c>
      <c r="J104" s="32">
        <v>91.45</v>
      </c>
      <c r="K104" s="33">
        <f t="shared" si="18"/>
        <v>83587.792305271636</v>
      </c>
      <c r="L104" s="33">
        <f t="shared" si="19"/>
        <v>18112536.354538169</v>
      </c>
    </row>
    <row r="105" spans="2:12">
      <c r="B105" s="29">
        <f t="shared" si="14"/>
        <v>96</v>
      </c>
      <c r="C105" s="30">
        <f t="shared" si="15"/>
        <v>0</v>
      </c>
      <c r="D105" s="31">
        <f t="shared" si="16"/>
        <v>198059.44619505925</v>
      </c>
      <c r="E105" s="31">
        <f t="shared" si="10"/>
        <v>253.82909921790849</v>
      </c>
      <c r="F105" s="31">
        <f t="shared" si="11"/>
        <v>660.19815398353091</v>
      </c>
      <c r="G105" s="31">
        <f t="shared" si="17"/>
        <v>914.02725320143941</v>
      </c>
      <c r="H105" s="31">
        <f t="shared" si="12"/>
        <v>197805.61709584136</v>
      </c>
      <c r="I105" s="28" t="str">
        <f t="shared" si="13"/>
        <v/>
      </c>
      <c r="J105" s="32">
        <v>91.45</v>
      </c>
      <c r="K105" s="33">
        <f t="shared" si="18"/>
        <v>83587.792305271636</v>
      </c>
      <c r="L105" s="33">
        <f t="shared" si="19"/>
        <v>18089323.683414694</v>
      </c>
    </row>
    <row r="106" spans="2:12">
      <c r="B106" s="29">
        <f t="shared" si="14"/>
        <v>97</v>
      </c>
      <c r="C106" s="30">
        <f t="shared" si="15"/>
        <v>0</v>
      </c>
      <c r="D106" s="31">
        <f t="shared" si="16"/>
        <v>197805.61709584136</v>
      </c>
      <c r="E106" s="31">
        <f t="shared" si="10"/>
        <v>254.67519621530164</v>
      </c>
      <c r="F106" s="31">
        <f t="shared" si="11"/>
        <v>659.35205698613788</v>
      </c>
      <c r="G106" s="31">
        <f t="shared" si="17"/>
        <v>914.02725320143952</v>
      </c>
      <c r="H106" s="31">
        <f t="shared" si="12"/>
        <v>197550.94189962605</v>
      </c>
      <c r="I106" s="28" t="str">
        <f t="shared" si="13"/>
        <v/>
      </c>
      <c r="J106" s="32">
        <v>91.45</v>
      </c>
      <c r="K106" s="33">
        <f t="shared" si="18"/>
        <v>83587.792305271651</v>
      </c>
      <c r="L106" s="33">
        <f t="shared" si="19"/>
        <v>18066033.636720803</v>
      </c>
    </row>
    <row r="107" spans="2:12">
      <c r="B107" s="29">
        <f t="shared" si="14"/>
        <v>98</v>
      </c>
      <c r="C107" s="30">
        <f t="shared" si="15"/>
        <v>0</v>
      </c>
      <c r="D107" s="31">
        <f t="shared" si="16"/>
        <v>197550.94189962605</v>
      </c>
      <c r="E107" s="31">
        <f t="shared" si="10"/>
        <v>255.52411353601917</v>
      </c>
      <c r="F107" s="31">
        <f t="shared" si="11"/>
        <v>658.50313966542024</v>
      </c>
      <c r="G107" s="31">
        <f t="shared" si="17"/>
        <v>914.02725320143941</v>
      </c>
      <c r="H107" s="31">
        <f t="shared" si="12"/>
        <v>197295.41778609002</v>
      </c>
      <c r="I107" s="28" t="str">
        <f t="shared" si="13"/>
        <v/>
      </c>
      <c r="J107" s="32">
        <v>91.45</v>
      </c>
      <c r="K107" s="33">
        <f t="shared" si="18"/>
        <v>83587.792305271636</v>
      </c>
      <c r="L107" s="33">
        <f t="shared" si="19"/>
        <v>18042665.956537932</v>
      </c>
    </row>
    <row r="108" spans="2:12">
      <c r="B108" s="29">
        <f t="shared" si="14"/>
        <v>99</v>
      </c>
      <c r="C108" s="30">
        <f t="shared" si="15"/>
        <v>0</v>
      </c>
      <c r="D108" s="31">
        <f t="shared" si="16"/>
        <v>197295.41778609002</v>
      </c>
      <c r="E108" s="31">
        <f t="shared" si="10"/>
        <v>256.37586058113948</v>
      </c>
      <c r="F108" s="31">
        <f t="shared" si="11"/>
        <v>657.65139262030004</v>
      </c>
      <c r="G108" s="31">
        <f t="shared" si="17"/>
        <v>914.02725320143952</v>
      </c>
      <c r="H108" s="31">
        <f t="shared" si="12"/>
        <v>197039.04192550888</v>
      </c>
      <c r="I108" s="28" t="str">
        <f t="shared" si="13"/>
        <v/>
      </c>
      <c r="J108" s="32">
        <v>91.45</v>
      </c>
      <c r="K108" s="33">
        <f t="shared" si="18"/>
        <v>83587.792305271651</v>
      </c>
      <c r="L108" s="33">
        <f t="shared" si="19"/>
        <v>18019220.384087786</v>
      </c>
    </row>
    <row r="109" spans="2:12">
      <c r="B109" s="29">
        <f t="shared" si="14"/>
        <v>100</v>
      </c>
      <c r="C109" s="30">
        <f t="shared" si="15"/>
        <v>0</v>
      </c>
      <c r="D109" s="31">
        <f t="shared" si="16"/>
        <v>197039.04192550888</v>
      </c>
      <c r="E109" s="31">
        <f t="shared" si="10"/>
        <v>257.23044678307656</v>
      </c>
      <c r="F109" s="31">
        <f t="shared" si="11"/>
        <v>656.79680641836296</v>
      </c>
      <c r="G109" s="31">
        <f t="shared" si="17"/>
        <v>914.02725320143952</v>
      </c>
      <c r="H109" s="31">
        <f t="shared" si="12"/>
        <v>196781.81147872581</v>
      </c>
      <c r="I109" s="28" t="str">
        <f t="shared" si="13"/>
        <v/>
      </c>
      <c r="J109" s="32">
        <v>91.45</v>
      </c>
      <c r="K109" s="33">
        <f t="shared" si="18"/>
        <v>83587.792305271651</v>
      </c>
      <c r="L109" s="33">
        <f t="shared" si="19"/>
        <v>17995696.659729477</v>
      </c>
    </row>
    <row r="110" spans="2:12">
      <c r="B110" s="29">
        <f t="shared" si="14"/>
        <v>101</v>
      </c>
      <c r="C110" s="30">
        <f t="shared" si="15"/>
        <v>0</v>
      </c>
      <c r="D110" s="31">
        <f t="shared" si="16"/>
        <v>196781.81147872581</v>
      </c>
      <c r="E110" s="31">
        <f t="shared" si="10"/>
        <v>258.0878816056869</v>
      </c>
      <c r="F110" s="31">
        <f t="shared" si="11"/>
        <v>655.93937159575273</v>
      </c>
      <c r="G110" s="31">
        <f t="shared" si="17"/>
        <v>914.02725320143963</v>
      </c>
      <c r="H110" s="31">
        <f t="shared" si="12"/>
        <v>196523.72359712012</v>
      </c>
      <c r="I110" s="28" t="str">
        <f t="shared" si="13"/>
        <v/>
      </c>
      <c r="J110" s="32">
        <v>91.45</v>
      </c>
      <c r="K110" s="33">
        <f t="shared" si="18"/>
        <v>83587.792305271651</v>
      </c>
      <c r="L110" s="33">
        <f t="shared" si="19"/>
        <v>17972094.522956636</v>
      </c>
    </row>
    <row r="111" spans="2:12">
      <c r="B111" s="29">
        <f t="shared" si="14"/>
        <v>102</v>
      </c>
      <c r="C111" s="30">
        <f t="shared" si="15"/>
        <v>0</v>
      </c>
      <c r="D111" s="31">
        <f t="shared" si="16"/>
        <v>196523.72359712012</v>
      </c>
      <c r="E111" s="31">
        <f t="shared" si="10"/>
        <v>258.94817454437259</v>
      </c>
      <c r="F111" s="31">
        <f t="shared" si="11"/>
        <v>655.07907865706704</v>
      </c>
      <c r="G111" s="31">
        <f t="shared" si="17"/>
        <v>914.02725320143963</v>
      </c>
      <c r="H111" s="31">
        <f t="shared" si="12"/>
        <v>196264.77542257574</v>
      </c>
      <c r="I111" s="28" t="str">
        <f t="shared" si="13"/>
        <v/>
      </c>
      <c r="J111" s="32">
        <v>91.45</v>
      </c>
      <c r="K111" s="33">
        <f t="shared" si="18"/>
        <v>83587.792305271651</v>
      </c>
      <c r="L111" s="33">
        <f t="shared" si="19"/>
        <v>17948413.71239455</v>
      </c>
    </row>
    <row r="112" spans="2:12">
      <c r="B112" s="29">
        <f t="shared" si="14"/>
        <v>103</v>
      </c>
      <c r="C112" s="30">
        <f t="shared" si="15"/>
        <v>0</v>
      </c>
      <c r="D112" s="31">
        <f t="shared" si="16"/>
        <v>196264.77542257574</v>
      </c>
      <c r="E112" s="31">
        <f t="shared" si="10"/>
        <v>259.81133512618703</v>
      </c>
      <c r="F112" s="31">
        <f t="shared" si="11"/>
        <v>654.21591807525249</v>
      </c>
      <c r="G112" s="31">
        <f t="shared" si="17"/>
        <v>914.02725320143952</v>
      </c>
      <c r="H112" s="31">
        <f t="shared" si="12"/>
        <v>196004.96408744954</v>
      </c>
      <c r="I112" s="28" t="str">
        <f t="shared" si="13"/>
        <v/>
      </c>
      <c r="J112" s="32">
        <v>91.45</v>
      </c>
      <c r="K112" s="33">
        <f t="shared" si="18"/>
        <v>83587.792305271651</v>
      </c>
      <c r="L112" s="33">
        <f t="shared" si="19"/>
        <v>17924653.96579726</v>
      </c>
    </row>
    <row r="113" spans="2:12">
      <c r="B113" s="29">
        <f t="shared" si="14"/>
        <v>104</v>
      </c>
      <c r="C113" s="30">
        <f t="shared" si="15"/>
        <v>0</v>
      </c>
      <c r="D113" s="31">
        <f t="shared" si="16"/>
        <v>196004.96408744954</v>
      </c>
      <c r="E113" s="31">
        <f t="shared" si="10"/>
        <v>260.67737290994103</v>
      </c>
      <c r="F113" s="31">
        <f t="shared" si="11"/>
        <v>653.34988029149849</v>
      </c>
      <c r="G113" s="31">
        <f t="shared" si="17"/>
        <v>914.02725320143952</v>
      </c>
      <c r="H113" s="31">
        <f t="shared" si="12"/>
        <v>195744.2867145396</v>
      </c>
      <c r="I113" s="28" t="str">
        <f t="shared" si="13"/>
        <v/>
      </c>
      <c r="J113" s="32">
        <v>91.45</v>
      </c>
      <c r="K113" s="33">
        <f t="shared" si="18"/>
        <v>83587.792305271651</v>
      </c>
      <c r="L113" s="33">
        <f t="shared" si="19"/>
        <v>17900815.020044647</v>
      </c>
    </row>
    <row r="114" spans="2:12">
      <c r="B114" s="29">
        <f t="shared" si="14"/>
        <v>105</v>
      </c>
      <c r="C114" s="30">
        <f t="shared" si="15"/>
        <v>0</v>
      </c>
      <c r="D114" s="31">
        <f t="shared" si="16"/>
        <v>195744.2867145396</v>
      </c>
      <c r="E114" s="31">
        <f t="shared" si="10"/>
        <v>261.54629748630737</v>
      </c>
      <c r="F114" s="31">
        <f t="shared" si="11"/>
        <v>652.48095571513204</v>
      </c>
      <c r="G114" s="31">
        <f t="shared" si="17"/>
        <v>914.02725320143941</v>
      </c>
      <c r="H114" s="31">
        <f t="shared" si="12"/>
        <v>195482.74041705328</v>
      </c>
      <c r="I114" s="28" t="str">
        <f t="shared" si="13"/>
        <v/>
      </c>
      <c r="J114" s="32">
        <v>91.45</v>
      </c>
      <c r="K114" s="33">
        <f t="shared" si="18"/>
        <v>83587.792305271636</v>
      </c>
      <c r="L114" s="33">
        <f t="shared" si="19"/>
        <v>17876896.611139525</v>
      </c>
    </row>
    <row r="115" spans="2:12">
      <c r="B115" s="29">
        <f t="shared" si="14"/>
        <v>106</v>
      </c>
      <c r="C115" s="30">
        <f t="shared" si="15"/>
        <v>0</v>
      </c>
      <c r="D115" s="31">
        <f t="shared" si="16"/>
        <v>195482.74041705328</v>
      </c>
      <c r="E115" s="31">
        <f t="shared" si="10"/>
        <v>262.4181184779286</v>
      </c>
      <c r="F115" s="31">
        <f t="shared" si="11"/>
        <v>651.60913472351092</v>
      </c>
      <c r="G115" s="31">
        <f t="shared" si="17"/>
        <v>914.02725320143952</v>
      </c>
      <c r="H115" s="31">
        <f t="shared" si="12"/>
        <v>195220.32229857537</v>
      </c>
      <c r="I115" s="28" t="str">
        <f t="shared" si="13"/>
        <v/>
      </c>
      <c r="J115" s="32">
        <v>91.45</v>
      </c>
      <c r="K115" s="33">
        <f t="shared" si="18"/>
        <v>83587.792305271651</v>
      </c>
      <c r="L115" s="33">
        <f t="shared" si="19"/>
        <v>17852898.474204719</v>
      </c>
    </row>
    <row r="116" spans="2:12">
      <c r="B116" s="29">
        <f t="shared" si="14"/>
        <v>107</v>
      </c>
      <c r="C116" s="30">
        <f t="shared" si="15"/>
        <v>0</v>
      </c>
      <c r="D116" s="31">
        <f t="shared" si="16"/>
        <v>195220.32229857537</v>
      </c>
      <c r="E116" s="31">
        <f t="shared" si="10"/>
        <v>263.29284553952175</v>
      </c>
      <c r="F116" s="31">
        <f t="shared" si="11"/>
        <v>650.73440766191788</v>
      </c>
      <c r="G116" s="31">
        <f t="shared" si="17"/>
        <v>914.02725320143963</v>
      </c>
      <c r="H116" s="31">
        <f t="shared" si="12"/>
        <v>194957.02945303585</v>
      </c>
      <c r="I116" s="28" t="str">
        <f t="shared" si="13"/>
        <v/>
      </c>
      <c r="J116" s="32">
        <v>91.45</v>
      </c>
      <c r="K116" s="33">
        <f t="shared" si="18"/>
        <v>83587.792305271651</v>
      </c>
      <c r="L116" s="33">
        <f t="shared" si="19"/>
        <v>17828820.343480129</v>
      </c>
    </row>
    <row r="117" spans="2:12">
      <c r="B117" s="29">
        <f t="shared" si="14"/>
        <v>108</v>
      </c>
      <c r="C117" s="30">
        <f t="shared" si="15"/>
        <v>0</v>
      </c>
      <c r="D117" s="31">
        <f t="shared" si="16"/>
        <v>194957.02945303585</v>
      </c>
      <c r="E117" s="31">
        <f t="shared" si="10"/>
        <v>264.17048835798676</v>
      </c>
      <c r="F117" s="31">
        <f t="shared" si="11"/>
        <v>649.85676484345288</v>
      </c>
      <c r="G117" s="31">
        <f t="shared" si="17"/>
        <v>914.02725320143963</v>
      </c>
      <c r="H117" s="31">
        <f t="shared" si="12"/>
        <v>194692.85896467787</v>
      </c>
      <c r="I117" s="28" t="str">
        <f t="shared" si="13"/>
        <v/>
      </c>
      <c r="J117" s="32">
        <v>91.45</v>
      </c>
      <c r="K117" s="33">
        <f t="shared" si="18"/>
        <v>83587.792305271651</v>
      </c>
      <c r="L117" s="33">
        <f t="shared" si="19"/>
        <v>17804661.952319793</v>
      </c>
    </row>
    <row r="118" spans="2:12">
      <c r="B118" s="29">
        <f t="shared" si="14"/>
        <v>109</v>
      </c>
      <c r="C118" s="30">
        <f t="shared" si="15"/>
        <v>0</v>
      </c>
      <c r="D118" s="31">
        <f t="shared" si="16"/>
        <v>194692.85896467787</v>
      </c>
      <c r="E118" s="31">
        <f t="shared" si="10"/>
        <v>265.05105665251347</v>
      </c>
      <c r="F118" s="31">
        <f t="shared" si="11"/>
        <v>648.97619654892628</v>
      </c>
      <c r="G118" s="31">
        <f t="shared" si="17"/>
        <v>914.02725320143975</v>
      </c>
      <c r="H118" s="31">
        <f t="shared" si="12"/>
        <v>194427.80790802537</v>
      </c>
      <c r="I118" s="28" t="str">
        <f t="shared" si="13"/>
        <v/>
      </c>
      <c r="J118" s="32">
        <v>91.45</v>
      </c>
      <c r="K118" s="33">
        <f t="shared" si="18"/>
        <v>83587.792305271665</v>
      </c>
      <c r="L118" s="33">
        <f t="shared" si="19"/>
        <v>17780423.03318892</v>
      </c>
    </row>
    <row r="119" spans="2:12">
      <c r="B119" s="29">
        <f t="shared" si="14"/>
        <v>110</v>
      </c>
      <c r="C119" s="30">
        <f t="shared" si="15"/>
        <v>0</v>
      </c>
      <c r="D119" s="31">
        <f t="shared" si="16"/>
        <v>194427.80790802537</v>
      </c>
      <c r="E119" s="31">
        <f t="shared" si="10"/>
        <v>265.9345601746885</v>
      </c>
      <c r="F119" s="31">
        <f t="shared" si="11"/>
        <v>648.09269302675125</v>
      </c>
      <c r="G119" s="31">
        <f t="shared" si="17"/>
        <v>914.02725320143975</v>
      </c>
      <c r="H119" s="31">
        <f t="shared" si="12"/>
        <v>194161.87334785069</v>
      </c>
      <c r="I119" s="28" t="str">
        <f t="shared" si="13"/>
        <v/>
      </c>
      <c r="J119" s="32">
        <v>91.45</v>
      </c>
      <c r="K119" s="33">
        <f t="shared" si="18"/>
        <v>83587.792305271665</v>
      </c>
      <c r="L119" s="33">
        <f t="shared" si="19"/>
        <v>17756103.317660946</v>
      </c>
    </row>
    <row r="120" spans="2:12">
      <c r="B120" s="29">
        <f t="shared" si="14"/>
        <v>111</v>
      </c>
      <c r="C120" s="30">
        <f t="shared" si="15"/>
        <v>0</v>
      </c>
      <c r="D120" s="31">
        <f t="shared" si="16"/>
        <v>194161.87334785069</v>
      </c>
      <c r="E120" s="31">
        <f t="shared" si="10"/>
        <v>266.82100870860427</v>
      </c>
      <c r="F120" s="31">
        <f t="shared" si="11"/>
        <v>647.20624449283571</v>
      </c>
      <c r="G120" s="31">
        <f t="shared" si="17"/>
        <v>914.02725320143998</v>
      </c>
      <c r="H120" s="31">
        <f t="shared" si="12"/>
        <v>193895.0523391421</v>
      </c>
      <c r="I120" s="28" t="str">
        <f t="shared" si="13"/>
        <v/>
      </c>
      <c r="J120" s="32">
        <v>91.45</v>
      </c>
      <c r="K120" s="33">
        <f t="shared" si="18"/>
        <v>83587.792305271694</v>
      </c>
      <c r="L120" s="33">
        <f t="shared" si="19"/>
        <v>17731702.536414545</v>
      </c>
    </row>
    <row r="121" spans="2:12">
      <c r="B121" s="29">
        <f t="shared" si="14"/>
        <v>112</v>
      </c>
      <c r="C121" s="30">
        <f t="shared" si="15"/>
        <v>0</v>
      </c>
      <c r="D121" s="31">
        <f t="shared" si="16"/>
        <v>193895.0523391421</v>
      </c>
      <c r="E121" s="31">
        <f t="shared" si="10"/>
        <v>267.71041207096641</v>
      </c>
      <c r="F121" s="31">
        <f t="shared" si="11"/>
        <v>646.31684113047368</v>
      </c>
      <c r="G121" s="31">
        <f t="shared" si="17"/>
        <v>914.02725320144009</v>
      </c>
      <c r="H121" s="31">
        <f t="shared" si="12"/>
        <v>193627.34192707113</v>
      </c>
      <c r="I121" s="28" t="str">
        <f t="shared" si="13"/>
        <v/>
      </c>
      <c r="J121" s="32">
        <v>91.45</v>
      </c>
      <c r="K121" s="33">
        <f t="shared" si="18"/>
        <v>83587.792305271694</v>
      </c>
      <c r="L121" s="33">
        <f t="shared" si="19"/>
        <v>17707220.419230655</v>
      </c>
    </row>
    <row r="122" spans="2:12">
      <c r="B122" s="29">
        <f t="shared" si="14"/>
        <v>113</v>
      </c>
      <c r="C122" s="30">
        <f t="shared" si="15"/>
        <v>0</v>
      </c>
      <c r="D122" s="31">
        <f t="shared" si="16"/>
        <v>193627.34192707113</v>
      </c>
      <c r="E122" s="31">
        <f t="shared" si="10"/>
        <v>268.60278011120283</v>
      </c>
      <c r="F122" s="31">
        <f t="shared" si="11"/>
        <v>645.42447309023714</v>
      </c>
      <c r="G122" s="31">
        <f t="shared" si="17"/>
        <v>914.02725320143998</v>
      </c>
      <c r="H122" s="31">
        <f t="shared" si="12"/>
        <v>193358.73914695994</v>
      </c>
      <c r="I122" s="28" t="str">
        <f t="shared" si="13"/>
        <v/>
      </c>
      <c r="J122" s="32">
        <v>91.45</v>
      </c>
      <c r="K122" s="33">
        <f t="shared" si="18"/>
        <v>83587.792305271694</v>
      </c>
      <c r="L122" s="33">
        <f t="shared" si="19"/>
        <v>17682656.694989488</v>
      </c>
    </row>
    <row r="123" spans="2:12">
      <c r="B123" s="29">
        <f t="shared" si="14"/>
        <v>114</v>
      </c>
      <c r="C123" s="30">
        <f t="shared" si="15"/>
        <v>0</v>
      </c>
      <c r="D123" s="31">
        <f t="shared" si="16"/>
        <v>193358.73914695994</v>
      </c>
      <c r="E123" s="31">
        <f t="shared" si="10"/>
        <v>269.49812271157373</v>
      </c>
      <c r="F123" s="31">
        <f t="shared" si="11"/>
        <v>644.52913048986647</v>
      </c>
      <c r="G123" s="31">
        <f t="shared" si="17"/>
        <v>914.0272532014402</v>
      </c>
      <c r="H123" s="31">
        <f t="shared" si="12"/>
        <v>193089.24102424836</v>
      </c>
      <c r="I123" s="28" t="str">
        <f t="shared" si="13"/>
        <v/>
      </c>
      <c r="J123" s="32">
        <v>91.45</v>
      </c>
      <c r="K123" s="33">
        <f t="shared" si="18"/>
        <v>83587.792305271709</v>
      </c>
      <c r="L123" s="33">
        <f t="shared" si="19"/>
        <v>17658011.091667514</v>
      </c>
    </row>
    <row r="124" spans="2:12">
      <c r="B124" s="29">
        <f t="shared" si="14"/>
        <v>115</v>
      </c>
      <c r="C124" s="30">
        <f t="shared" si="15"/>
        <v>0</v>
      </c>
      <c r="D124" s="31">
        <f t="shared" si="16"/>
        <v>193089.24102424836</v>
      </c>
      <c r="E124" s="31">
        <f t="shared" si="10"/>
        <v>270.39644978727881</v>
      </c>
      <c r="F124" s="31">
        <f t="shared" si="11"/>
        <v>643.63080341416128</v>
      </c>
      <c r="G124" s="31">
        <f t="shared" si="17"/>
        <v>914.02725320144009</v>
      </c>
      <c r="H124" s="31">
        <f t="shared" si="12"/>
        <v>192818.84457446108</v>
      </c>
      <c r="I124" s="28" t="str">
        <f t="shared" si="13"/>
        <v/>
      </c>
      <c r="J124" s="32">
        <v>91.45</v>
      </c>
      <c r="K124" s="33">
        <f t="shared" si="18"/>
        <v>83587.792305271694</v>
      </c>
      <c r="L124" s="33">
        <f t="shared" si="19"/>
        <v>17633283.336334467</v>
      </c>
    </row>
    <row r="125" spans="2:12">
      <c r="B125" s="29">
        <f t="shared" si="14"/>
        <v>116</v>
      </c>
      <c r="C125" s="30">
        <f t="shared" si="15"/>
        <v>0</v>
      </c>
      <c r="D125" s="31">
        <f t="shared" si="16"/>
        <v>192818.84457446108</v>
      </c>
      <c r="E125" s="31">
        <f t="shared" si="10"/>
        <v>271.29777128657008</v>
      </c>
      <c r="F125" s="31">
        <f t="shared" si="11"/>
        <v>642.72948191487023</v>
      </c>
      <c r="G125" s="31">
        <f t="shared" si="17"/>
        <v>914.02725320144032</v>
      </c>
      <c r="H125" s="31">
        <f t="shared" si="12"/>
        <v>192547.54680317451</v>
      </c>
      <c r="I125" s="28" t="str">
        <f t="shared" si="13"/>
        <v/>
      </c>
      <c r="J125" s="32">
        <v>91.45</v>
      </c>
      <c r="K125" s="33">
        <f t="shared" si="18"/>
        <v>83587.792305271723</v>
      </c>
      <c r="L125" s="33">
        <f t="shared" si="19"/>
        <v>17608473.155150309</v>
      </c>
    </row>
    <row r="126" spans="2:12">
      <c r="B126" s="29">
        <f t="shared" si="14"/>
        <v>117</v>
      </c>
      <c r="C126" s="30">
        <f t="shared" si="15"/>
        <v>0</v>
      </c>
      <c r="D126" s="31">
        <f t="shared" si="16"/>
        <v>192547.54680317451</v>
      </c>
      <c r="E126" s="31">
        <f t="shared" si="10"/>
        <v>272.20209719085847</v>
      </c>
      <c r="F126" s="31">
        <f t="shared" si="11"/>
        <v>641.82515601058174</v>
      </c>
      <c r="G126" s="31">
        <f t="shared" si="17"/>
        <v>914.0272532014402</v>
      </c>
      <c r="H126" s="31">
        <f t="shared" si="12"/>
        <v>192275.34470598365</v>
      </c>
      <c r="I126" s="28" t="str">
        <f t="shared" si="13"/>
        <v/>
      </c>
      <c r="J126" s="32">
        <v>91.45</v>
      </c>
      <c r="K126" s="33">
        <f t="shared" si="18"/>
        <v>83587.792305271709</v>
      </c>
      <c r="L126" s="33">
        <f t="shared" si="19"/>
        <v>17583580.273362204</v>
      </c>
    </row>
    <row r="127" spans="2:12">
      <c r="B127" s="29">
        <f t="shared" si="14"/>
        <v>118</v>
      </c>
      <c r="C127" s="30">
        <f t="shared" si="15"/>
        <v>0</v>
      </c>
      <c r="D127" s="31">
        <f t="shared" si="16"/>
        <v>192275.34470598365</v>
      </c>
      <c r="E127" s="31">
        <f t="shared" si="10"/>
        <v>273.10943751482807</v>
      </c>
      <c r="F127" s="31">
        <f t="shared" si="11"/>
        <v>640.91781568661224</v>
      </c>
      <c r="G127" s="31">
        <f t="shared" si="17"/>
        <v>914.02725320144032</v>
      </c>
      <c r="H127" s="31">
        <f t="shared" si="12"/>
        <v>192002.23526846882</v>
      </c>
      <c r="I127" s="28" t="str">
        <f t="shared" si="13"/>
        <v/>
      </c>
      <c r="J127" s="32">
        <v>91.45</v>
      </c>
      <c r="K127" s="33">
        <f t="shared" si="18"/>
        <v>83587.792305271723</v>
      </c>
      <c r="L127" s="33">
        <f t="shared" si="19"/>
        <v>17558604.415301476</v>
      </c>
    </row>
    <row r="128" spans="2:12">
      <c r="B128" s="29">
        <f t="shared" si="14"/>
        <v>119</v>
      </c>
      <c r="C128" s="30">
        <f t="shared" si="15"/>
        <v>0</v>
      </c>
      <c r="D128" s="31">
        <f t="shared" si="16"/>
        <v>192002.23526846882</v>
      </c>
      <c r="E128" s="31">
        <f t="shared" si="10"/>
        <v>274.01980230654408</v>
      </c>
      <c r="F128" s="31">
        <f t="shared" si="11"/>
        <v>640.00745089489612</v>
      </c>
      <c r="G128" s="31">
        <f t="shared" si="17"/>
        <v>914.0272532014402</v>
      </c>
      <c r="H128" s="31">
        <f t="shared" si="12"/>
        <v>191728.21546616228</v>
      </c>
      <c r="I128" s="28" t="str">
        <f t="shared" si="13"/>
        <v/>
      </c>
      <c r="J128" s="32">
        <v>91.45</v>
      </c>
      <c r="K128" s="33">
        <f t="shared" si="18"/>
        <v>83587.792305271709</v>
      </c>
      <c r="L128" s="33">
        <f t="shared" si="19"/>
        <v>17533545.30438054</v>
      </c>
    </row>
    <row r="129" spans="2:12">
      <c r="B129" s="29">
        <f t="shared" si="14"/>
        <v>120</v>
      </c>
      <c r="C129" s="30">
        <f t="shared" si="15"/>
        <v>0</v>
      </c>
      <c r="D129" s="31">
        <f t="shared" si="16"/>
        <v>191728.21546616228</v>
      </c>
      <c r="E129" s="31">
        <f t="shared" si="10"/>
        <v>274.93320164756631</v>
      </c>
      <c r="F129" s="31">
        <f t="shared" si="11"/>
        <v>639.09405155387424</v>
      </c>
      <c r="G129" s="31">
        <f t="shared" si="17"/>
        <v>914.02725320144054</v>
      </c>
      <c r="H129" s="31">
        <f t="shared" si="12"/>
        <v>191453.28226451471</v>
      </c>
      <c r="I129" s="28" t="str">
        <f t="shared" si="13"/>
        <v/>
      </c>
      <c r="J129" s="32">
        <v>91.45</v>
      </c>
      <c r="K129" s="33">
        <f t="shared" si="18"/>
        <v>83587.792305271738</v>
      </c>
      <c r="L129" s="33">
        <f t="shared" si="19"/>
        <v>17508402.663089871</v>
      </c>
    </row>
    <row r="130" spans="2:12">
      <c r="B130" s="29">
        <f t="shared" si="14"/>
        <v>121</v>
      </c>
      <c r="C130" s="30">
        <f t="shared" si="15"/>
        <v>0</v>
      </c>
      <c r="D130" s="31">
        <f t="shared" si="16"/>
        <v>191453.28226451471</v>
      </c>
      <c r="E130" s="31">
        <f t="shared" si="10"/>
        <v>275.84964565305791</v>
      </c>
      <c r="F130" s="31">
        <f t="shared" si="11"/>
        <v>638.17760754838241</v>
      </c>
      <c r="G130" s="31">
        <f t="shared" si="17"/>
        <v>914.02725320144032</v>
      </c>
      <c r="H130" s="31">
        <f t="shared" si="12"/>
        <v>191177.43261886164</v>
      </c>
      <c r="I130" s="28" t="str">
        <f t="shared" si="13"/>
        <v/>
      </c>
      <c r="J130" s="32">
        <v>91.45</v>
      </c>
      <c r="K130" s="33">
        <f t="shared" si="18"/>
        <v>83587.792305271723</v>
      </c>
      <c r="L130" s="33">
        <f t="shared" si="19"/>
        <v>17483176.212994896</v>
      </c>
    </row>
    <row r="131" spans="2:12">
      <c r="B131" s="29">
        <f t="shared" si="14"/>
        <v>122</v>
      </c>
      <c r="C131" s="30">
        <f t="shared" si="15"/>
        <v>0</v>
      </c>
      <c r="D131" s="31">
        <f t="shared" si="16"/>
        <v>191177.43261886164</v>
      </c>
      <c r="E131" s="31">
        <f t="shared" si="10"/>
        <v>276.76914447190154</v>
      </c>
      <c r="F131" s="31">
        <f t="shared" si="11"/>
        <v>637.25810872953878</v>
      </c>
      <c r="G131" s="31">
        <f t="shared" si="17"/>
        <v>914.02725320144032</v>
      </c>
      <c r="H131" s="31">
        <f t="shared" si="12"/>
        <v>190900.66347438973</v>
      </c>
      <c r="I131" s="28" t="str">
        <f t="shared" si="13"/>
        <v/>
      </c>
      <c r="J131" s="32">
        <v>91.45</v>
      </c>
      <c r="K131" s="33">
        <f t="shared" si="18"/>
        <v>83587.792305271723</v>
      </c>
      <c r="L131" s="33">
        <f t="shared" si="19"/>
        <v>17457865.674732942</v>
      </c>
    </row>
    <row r="132" spans="2:12">
      <c r="B132" s="29">
        <f t="shared" si="14"/>
        <v>123</v>
      </c>
      <c r="C132" s="30">
        <f t="shared" si="15"/>
        <v>0</v>
      </c>
      <c r="D132" s="31">
        <f t="shared" si="16"/>
        <v>190900.66347438973</v>
      </c>
      <c r="E132" s="31">
        <f t="shared" si="10"/>
        <v>277.69170828680774</v>
      </c>
      <c r="F132" s="31">
        <f t="shared" si="11"/>
        <v>636.33554491463246</v>
      </c>
      <c r="G132" s="31">
        <f t="shared" si="17"/>
        <v>914.0272532014402</v>
      </c>
      <c r="H132" s="31">
        <f t="shared" si="12"/>
        <v>190622.97176610291</v>
      </c>
      <c r="I132" s="28" t="str">
        <f t="shared" si="13"/>
        <v/>
      </c>
      <c r="J132" s="32">
        <v>91.45</v>
      </c>
      <c r="K132" s="33">
        <f t="shared" si="18"/>
        <v>83587.792305271709</v>
      </c>
      <c r="L132" s="33">
        <f t="shared" si="19"/>
        <v>17432470.768010113</v>
      </c>
    </row>
    <row r="133" spans="2:12">
      <c r="B133" s="29">
        <f t="shared" si="14"/>
        <v>124</v>
      </c>
      <c r="C133" s="30">
        <f t="shared" si="15"/>
        <v>0</v>
      </c>
      <c r="D133" s="31">
        <f t="shared" si="16"/>
        <v>190622.97176610291</v>
      </c>
      <c r="E133" s="31">
        <f t="shared" si="10"/>
        <v>278.61734731443062</v>
      </c>
      <c r="F133" s="31">
        <f t="shared" si="11"/>
        <v>635.4099058870097</v>
      </c>
      <c r="G133" s="31">
        <f t="shared" si="17"/>
        <v>914.02725320144032</v>
      </c>
      <c r="H133" s="31">
        <f t="shared" si="12"/>
        <v>190344.35441878848</v>
      </c>
      <c r="I133" s="28" t="str">
        <f t="shared" si="13"/>
        <v/>
      </c>
      <c r="J133" s="32">
        <v>91.45</v>
      </c>
      <c r="K133" s="33">
        <f t="shared" si="18"/>
        <v>83587.792305271723</v>
      </c>
      <c r="L133" s="33">
        <f t="shared" si="19"/>
        <v>17406991.211598206</v>
      </c>
    </row>
    <row r="134" spans="2:12">
      <c r="B134" s="29">
        <f t="shared" si="14"/>
        <v>125</v>
      </c>
      <c r="C134" s="30">
        <f t="shared" si="15"/>
        <v>0</v>
      </c>
      <c r="D134" s="31">
        <f t="shared" si="16"/>
        <v>190344.35441878848</v>
      </c>
      <c r="E134" s="31">
        <f t="shared" si="10"/>
        <v>279.54607180547873</v>
      </c>
      <c r="F134" s="31">
        <f t="shared" si="11"/>
        <v>634.4811813959617</v>
      </c>
      <c r="G134" s="31">
        <f t="shared" si="17"/>
        <v>914.02725320144043</v>
      </c>
      <c r="H134" s="31">
        <f t="shared" si="12"/>
        <v>190064.80834698302</v>
      </c>
      <c r="I134" s="28" t="str">
        <f t="shared" si="13"/>
        <v/>
      </c>
      <c r="J134" s="32">
        <v>91.45</v>
      </c>
      <c r="K134" s="33">
        <f t="shared" si="18"/>
        <v>83587.792305271723</v>
      </c>
      <c r="L134" s="33">
        <f t="shared" si="19"/>
        <v>17381426.723331597</v>
      </c>
    </row>
    <row r="135" spans="2:12">
      <c r="B135" s="29">
        <f t="shared" si="14"/>
        <v>126</v>
      </c>
      <c r="C135" s="30">
        <f t="shared" si="15"/>
        <v>0</v>
      </c>
      <c r="D135" s="31">
        <f t="shared" si="16"/>
        <v>190064.80834698302</v>
      </c>
      <c r="E135" s="31">
        <f t="shared" si="10"/>
        <v>280.47789204483024</v>
      </c>
      <c r="F135" s="31">
        <f t="shared" si="11"/>
        <v>633.54936115661008</v>
      </c>
      <c r="G135" s="31">
        <f t="shared" si="17"/>
        <v>914.02725320144032</v>
      </c>
      <c r="H135" s="31">
        <f t="shared" si="12"/>
        <v>189784.33045493817</v>
      </c>
      <c r="I135" s="28" t="str">
        <f t="shared" si="13"/>
        <v/>
      </c>
      <c r="J135" s="32">
        <v>91.45</v>
      </c>
      <c r="K135" s="33">
        <f t="shared" si="18"/>
        <v>83587.792305271723</v>
      </c>
      <c r="L135" s="33">
        <f t="shared" si="19"/>
        <v>17355777.020104095</v>
      </c>
    </row>
    <row r="136" spans="2:12">
      <c r="B136" s="29">
        <f t="shared" si="14"/>
        <v>127</v>
      </c>
      <c r="C136" s="30">
        <f t="shared" si="15"/>
        <v>0</v>
      </c>
      <c r="D136" s="31">
        <f t="shared" si="16"/>
        <v>189784.33045493817</v>
      </c>
      <c r="E136" s="31">
        <f t="shared" si="10"/>
        <v>281.41281835164648</v>
      </c>
      <c r="F136" s="31">
        <f t="shared" si="11"/>
        <v>632.61443484979395</v>
      </c>
      <c r="G136" s="31">
        <f t="shared" si="17"/>
        <v>914.02725320144043</v>
      </c>
      <c r="H136" s="31">
        <f t="shared" si="12"/>
        <v>189502.91763658653</v>
      </c>
      <c r="I136" s="28" t="str">
        <f t="shared" si="13"/>
        <v/>
      </c>
      <c r="J136" s="32">
        <v>91.45</v>
      </c>
      <c r="K136" s="33">
        <f t="shared" si="18"/>
        <v>83587.792305271723</v>
      </c>
      <c r="L136" s="33">
        <f t="shared" si="19"/>
        <v>17330041.817865837</v>
      </c>
    </row>
    <row r="137" spans="2:12">
      <c r="B137" s="29">
        <f t="shared" si="14"/>
        <v>128</v>
      </c>
      <c r="C137" s="30">
        <f t="shared" si="15"/>
        <v>0</v>
      </c>
      <c r="D137" s="31">
        <f t="shared" si="16"/>
        <v>189502.91763658653</v>
      </c>
      <c r="E137" s="31">
        <f t="shared" si="10"/>
        <v>282.3508610794853</v>
      </c>
      <c r="F137" s="31">
        <f t="shared" si="11"/>
        <v>631.67639212195513</v>
      </c>
      <c r="G137" s="31">
        <f t="shared" si="17"/>
        <v>914.02725320144043</v>
      </c>
      <c r="H137" s="31">
        <f t="shared" si="12"/>
        <v>189220.56677550703</v>
      </c>
      <c r="I137" s="28" t="str">
        <f t="shared" si="13"/>
        <v/>
      </c>
      <c r="J137" s="32">
        <v>91.45</v>
      </c>
      <c r="K137" s="33">
        <f t="shared" si="18"/>
        <v>83587.792305271723</v>
      </c>
      <c r="L137" s="33">
        <f t="shared" si="19"/>
        <v>17304220.83162012</v>
      </c>
    </row>
    <row r="138" spans="2:12">
      <c r="B138" s="29">
        <f t="shared" si="14"/>
        <v>129</v>
      </c>
      <c r="C138" s="30">
        <f t="shared" si="15"/>
        <v>0</v>
      </c>
      <c r="D138" s="31">
        <f t="shared" si="16"/>
        <v>189220.56677550703</v>
      </c>
      <c r="E138" s="31">
        <f t="shared" ref="E138:E201" si="20">IF(B138="","",G138-F138)</f>
        <v>283.29203061641704</v>
      </c>
      <c r="F138" s="31">
        <f t="shared" ref="F138:F201" si="21">IF(B138="","",D138*Vextir/12)</f>
        <v>630.73522258502351</v>
      </c>
      <c r="G138" s="31">
        <f t="shared" si="17"/>
        <v>914.02725320144054</v>
      </c>
      <c r="H138" s="31">
        <f t="shared" ref="H138:H201" si="22">IF(B138="","",D138-E138)</f>
        <v>188937.2747448906</v>
      </c>
      <c r="I138" s="28" t="str">
        <f t="shared" ref="I138:I201" si="23">IF((OR(B138="",I137="")),"",I137*(1+Mán.verðbólga))</f>
        <v/>
      </c>
      <c r="J138" s="32">
        <v>91.45</v>
      </c>
      <c r="K138" s="33">
        <f t="shared" si="18"/>
        <v>83587.792305271738</v>
      </c>
      <c r="L138" s="33">
        <f t="shared" si="19"/>
        <v>17278313.775420245</v>
      </c>
    </row>
    <row r="139" spans="2:12">
      <c r="B139" s="29">
        <f t="shared" ref="B139:B202" si="24">IF(OR(B138="",B138=Fj.afborgana),"",B138+1)</f>
        <v>130</v>
      </c>
      <c r="C139" s="30">
        <f t="shared" ref="C139:C202" si="25">IF(B139="","",IF(Verðbólga=0,0,+H138*I139/I138-H138))</f>
        <v>0</v>
      </c>
      <c r="D139" s="31">
        <f t="shared" ref="D139:D202" si="26">IF(B139="","",IF(OR(Verðbólga="",Verðbólga=0),H138,H138*I139/I138))</f>
        <v>188937.2747448906</v>
      </c>
      <c r="E139" s="31">
        <f t="shared" si="20"/>
        <v>284.23633738513854</v>
      </c>
      <c r="F139" s="31">
        <f t="shared" si="21"/>
        <v>629.790915816302</v>
      </c>
      <c r="G139" s="31">
        <f t="shared" ref="G139:G202" si="27">IF(B139="","",PMT(Vextir/12,Fj.afborgana-B138,-D139))</f>
        <v>914.02725320144054</v>
      </c>
      <c r="H139" s="31">
        <f t="shared" si="22"/>
        <v>188653.03840750546</v>
      </c>
      <c r="I139" s="28" t="str">
        <f t="shared" si="23"/>
        <v/>
      </c>
      <c r="J139" s="32">
        <v>91.45</v>
      </c>
      <c r="K139" s="33">
        <f t="shared" ref="K139:K202" si="28">J139*G139</f>
        <v>83587.792305271738</v>
      </c>
      <c r="L139" s="33">
        <f t="shared" ref="L139:L202" si="29">H139*J139</f>
        <v>17252320.362366375</v>
      </c>
    </row>
    <row r="140" spans="2:12">
      <c r="B140" s="29">
        <f t="shared" si="24"/>
        <v>131</v>
      </c>
      <c r="C140" s="30">
        <f t="shared" si="25"/>
        <v>0</v>
      </c>
      <c r="D140" s="31">
        <f t="shared" si="26"/>
        <v>188653.03840750546</v>
      </c>
      <c r="E140" s="31">
        <f t="shared" si="20"/>
        <v>285.1837918430889</v>
      </c>
      <c r="F140" s="31">
        <f t="shared" si="21"/>
        <v>628.84346135835153</v>
      </c>
      <c r="G140" s="31">
        <f t="shared" si="27"/>
        <v>914.02725320144043</v>
      </c>
      <c r="H140" s="31">
        <f t="shared" si="22"/>
        <v>188367.85461566236</v>
      </c>
      <c r="I140" s="28" t="str">
        <f t="shared" si="23"/>
        <v/>
      </c>
      <c r="J140" s="32">
        <v>91.45</v>
      </c>
      <c r="K140" s="33">
        <f t="shared" si="28"/>
        <v>83587.792305271723</v>
      </c>
      <c r="L140" s="33">
        <f t="shared" si="29"/>
        <v>17226240.304602325</v>
      </c>
    </row>
    <row r="141" spans="2:12">
      <c r="B141" s="29">
        <f t="shared" si="24"/>
        <v>132</v>
      </c>
      <c r="C141" s="30">
        <f t="shared" si="25"/>
        <v>0</v>
      </c>
      <c r="D141" s="31">
        <f t="shared" si="26"/>
        <v>188367.85461566236</v>
      </c>
      <c r="E141" s="31">
        <f t="shared" si="20"/>
        <v>286.13440448256597</v>
      </c>
      <c r="F141" s="31">
        <f t="shared" si="21"/>
        <v>627.89284871887457</v>
      </c>
      <c r="G141" s="31">
        <f t="shared" si="27"/>
        <v>914.02725320144054</v>
      </c>
      <c r="H141" s="31">
        <f t="shared" si="22"/>
        <v>188081.72021117981</v>
      </c>
      <c r="I141" s="28" t="str">
        <f t="shared" si="23"/>
        <v/>
      </c>
      <c r="J141" s="32">
        <v>91.45</v>
      </c>
      <c r="K141" s="33">
        <f t="shared" si="28"/>
        <v>83587.792305271738</v>
      </c>
      <c r="L141" s="33">
        <f t="shared" si="29"/>
        <v>17200073.313312393</v>
      </c>
    </row>
    <row r="142" spans="2:12">
      <c r="B142" s="29">
        <f t="shared" si="24"/>
        <v>133</v>
      </c>
      <c r="C142" s="30">
        <f t="shared" si="25"/>
        <v>0</v>
      </c>
      <c r="D142" s="31">
        <f t="shared" si="26"/>
        <v>188081.72021117981</v>
      </c>
      <c r="E142" s="31">
        <f t="shared" si="20"/>
        <v>287.0881858308411</v>
      </c>
      <c r="F142" s="31">
        <f t="shared" si="21"/>
        <v>626.93906737059945</v>
      </c>
      <c r="G142" s="31">
        <f t="shared" si="27"/>
        <v>914.02725320144054</v>
      </c>
      <c r="H142" s="31">
        <f t="shared" si="22"/>
        <v>187794.63202534898</v>
      </c>
      <c r="I142" s="28" t="str">
        <f t="shared" si="23"/>
        <v/>
      </c>
      <c r="J142" s="32">
        <v>91.45</v>
      </c>
      <c r="K142" s="33">
        <f t="shared" si="28"/>
        <v>83587.792305271738</v>
      </c>
      <c r="L142" s="33">
        <f t="shared" si="29"/>
        <v>17173819.098718166</v>
      </c>
    </row>
    <row r="143" spans="2:12">
      <c r="B143" s="29">
        <f t="shared" si="24"/>
        <v>134</v>
      </c>
      <c r="C143" s="30">
        <f t="shared" si="25"/>
        <v>0</v>
      </c>
      <c r="D143" s="31">
        <f t="shared" si="26"/>
        <v>187794.63202534898</v>
      </c>
      <c r="E143" s="31">
        <f t="shared" si="20"/>
        <v>288.04514645027734</v>
      </c>
      <c r="F143" s="31">
        <f t="shared" si="21"/>
        <v>625.98210675116331</v>
      </c>
      <c r="G143" s="31">
        <f t="shared" si="27"/>
        <v>914.02725320144066</v>
      </c>
      <c r="H143" s="31">
        <f t="shared" si="22"/>
        <v>187506.5868788987</v>
      </c>
      <c r="I143" s="28" t="str">
        <f t="shared" si="23"/>
        <v/>
      </c>
      <c r="J143" s="32">
        <v>91.45</v>
      </c>
      <c r="K143" s="33">
        <f t="shared" si="28"/>
        <v>83587.792305271752</v>
      </c>
      <c r="L143" s="33">
        <f t="shared" si="29"/>
        <v>17147477.370075285</v>
      </c>
    </row>
    <row r="144" spans="2:12">
      <c r="B144" s="29">
        <f t="shared" si="24"/>
        <v>135</v>
      </c>
      <c r="C144" s="30">
        <f t="shared" si="25"/>
        <v>0</v>
      </c>
      <c r="D144" s="31">
        <f t="shared" si="26"/>
        <v>187506.5868788987</v>
      </c>
      <c r="E144" s="31">
        <f t="shared" si="20"/>
        <v>289.00529693844499</v>
      </c>
      <c r="F144" s="31">
        <f t="shared" si="21"/>
        <v>625.02195626299567</v>
      </c>
      <c r="G144" s="31">
        <f t="shared" si="27"/>
        <v>914.02725320144066</v>
      </c>
      <c r="H144" s="31">
        <f t="shared" si="22"/>
        <v>187217.58158196026</v>
      </c>
      <c r="I144" s="28" t="str">
        <f t="shared" si="23"/>
        <v/>
      </c>
      <c r="J144" s="32">
        <v>91.45</v>
      </c>
      <c r="K144" s="33">
        <f t="shared" si="28"/>
        <v>83587.792305271752</v>
      </c>
      <c r="L144" s="33">
        <f t="shared" si="29"/>
        <v>17121047.835670266</v>
      </c>
    </row>
    <row r="145" spans="2:12">
      <c r="B145" s="29">
        <f t="shared" si="24"/>
        <v>136</v>
      </c>
      <c r="C145" s="30">
        <f t="shared" si="25"/>
        <v>0</v>
      </c>
      <c r="D145" s="31">
        <f t="shared" si="26"/>
        <v>187217.58158196026</v>
      </c>
      <c r="E145" s="31">
        <f t="shared" si="20"/>
        <v>289.96864792823988</v>
      </c>
      <c r="F145" s="31">
        <f t="shared" si="21"/>
        <v>624.0586052732009</v>
      </c>
      <c r="G145" s="31">
        <f t="shared" si="27"/>
        <v>914.02725320144077</v>
      </c>
      <c r="H145" s="31">
        <f t="shared" si="22"/>
        <v>186927.61293403202</v>
      </c>
      <c r="I145" s="28" t="str">
        <f t="shared" si="23"/>
        <v/>
      </c>
      <c r="J145" s="32">
        <v>91.45</v>
      </c>
      <c r="K145" s="33">
        <f t="shared" si="28"/>
        <v>83587.792305271767</v>
      </c>
      <c r="L145" s="33">
        <f t="shared" si="29"/>
        <v>17094530.202817228</v>
      </c>
    </row>
    <row r="146" spans="2:12">
      <c r="B146" s="29">
        <f t="shared" si="24"/>
        <v>137</v>
      </c>
      <c r="C146" s="30">
        <f t="shared" si="25"/>
        <v>0</v>
      </c>
      <c r="D146" s="31">
        <f t="shared" si="26"/>
        <v>186927.61293403202</v>
      </c>
      <c r="E146" s="31">
        <f t="shared" si="20"/>
        <v>290.93521008800076</v>
      </c>
      <c r="F146" s="31">
        <f t="shared" si="21"/>
        <v>623.09204311344013</v>
      </c>
      <c r="G146" s="31">
        <f t="shared" si="27"/>
        <v>914.02725320144089</v>
      </c>
      <c r="H146" s="31">
        <f t="shared" si="22"/>
        <v>186636.67772394401</v>
      </c>
      <c r="I146" s="28" t="str">
        <f t="shared" si="23"/>
        <v/>
      </c>
      <c r="J146" s="32">
        <v>91.45</v>
      </c>
      <c r="K146" s="33">
        <f t="shared" si="28"/>
        <v>83587.792305271767</v>
      </c>
      <c r="L146" s="33">
        <f t="shared" si="29"/>
        <v>17067924.17785468</v>
      </c>
    </row>
    <row r="147" spans="2:12">
      <c r="B147" s="29">
        <f t="shared" si="24"/>
        <v>138</v>
      </c>
      <c r="C147" s="30">
        <f t="shared" si="25"/>
        <v>0</v>
      </c>
      <c r="D147" s="31">
        <f t="shared" si="26"/>
        <v>186636.67772394401</v>
      </c>
      <c r="E147" s="31">
        <f t="shared" si="20"/>
        <v>291.90499412162728</v>
      </c>
      <c r="F147" s="31">
        <f t="shared" si="21"/>
        <v>622.12225907981338</v>
      </c>
      <c r="G147" s="31">
        <f t="shared" si="27"/>
        <v>914.02725320144066</v>
      </c>
      <c r="H147" s="31">
        <f t="shared" si="22"/>
        <v>186344.77272982238</v>
      </c>
      <c r="I147" s="28" t="str">
        <f t="shared" si="23"/>
        <v/>
      </c>
      <c r="J147" s="32">
        <v>91.45</v>
      </c>
      <c r="K147" s="33">
        <f t="shared" si="28"/>
        <v>83587.792305271752</v>
      </c>
      <c r="L147" s="33">
        <f t="shared" si="29"/>
        <v>17041229.466142256</v>
      </c>
    </row>
    <row r="148" spans="2:12">
      <c r="B148" s="29">
        <f t="shared" si="24"/>
        <v>139</v>
      </c>
      <c r="C148" s="30">
        <f t="shared" si="25"/>
        <v>0</v>
      </c>
      <c r="D148" s="31">
        <f t="shared" si="26"/>
        <v>186344.77272982238</v>
      </c>
      <c r="E148" s="31">
        <f t="shared" si="20"/>
        <v>292.87801076869937</v>
      </c>
      <c r="F148" s="31">
        <f t="shared" si="21"/>
        <v>621.14924243274129</v>
      </c>
      <c r="G148" s="31">
        <f t="shared" si="27"/>
        <v>914.02725320144066</v>
      </c>
      <c r="H148" s="31">
        <f t="shared" si="22"/>
        <v>186051.89471905367</v>
      </c>
      <c r="I148" s="28" t="str">
        <f t="shared" si="23"/>
        <v/>
      </c>
      <c r="J148" s="32">
        <v>91.45</v>
      </c>
      <c r="K148" s="33">
        <f t="shared" si="28"/>
        <v>83587.792305271752</v>
      </c>
      <c r="L148" s="33">
        <f t="shared" si="29"/>
        <v>17014445.772057459</v>
      </c>
    </row>
    <row r="149" spans="2:12">
      <c r="B149" s="29">
        <f t="shared" si="24"/>
        <v>140</v>
      </c>
      <c r="C149" s="30">
        <f t="shared" si="25"/>
        <v>0</v>
      </c>
      <c r="D149" s="31">
        <f t="shared" si="26"/>
        <v>186051.89471905367</v>
      </c>
      <c r="E149" s="31">
        <f t="shared" si="20"/>
        <v>293.85427080459522</v>
      </c>
      <c r="F149" s="31">
        <f t="shared" si="21"/>
        <v>620.17298239684555</v>
      </c>
      <c r="G149" s="31">
        <f t="shared" si="27"/>
        <v>914.02725320144077</v>
      </c>
      <c r="H149" s="31">
        <f t="shared" si="22"/>
        <v>185758.04044824908</v>
      </c>
      <c r="I149" s="28" t="str">
        <f t="shared" si="23"/>
        <v/>
      </c>
      <c r="J149" s="32">
        <v>91.45</v>
      </c>
      <c r="K149" s="33">
        <f t="shared" si="28"/>
        <v>83587.792305271767</v>
      </c>
      <c r="L149" s="33">
        <f t="shared" si="29"/>
        <v>16987572.79899238</v>
      </c>
    </row>
    <row r="150" spans="2:12">
      <c r="B150" s="29">
        <f t="shared" si="24"/>
        <v>141</v>
      </c>
      <c r="C150" s="30">
        <f t="shared" si="25"/>
        <v>0</v>
      </c>
      <c r="D150" s="31">
        <f t="shared" si="26"/>
        <v>185758.04044824908</v>
      </c>
      <c r="E150" s="31">
        <f t="shared" si="20"/>
        <v>294.83378504061068</v>
      </c>
      <c r="F150" s="31">
        <f t="shared" si="21"/>
        <v>619.19346816083032</v>
      </c>
      <c r="G150" s="31">
        <f t="shared" si="27"/>
        <v>914.027253201441</v>
      </c>
      <c r="H150" s="31">
        <f t="shared" si="22"/>
        <v>185463.20666320846</v>
      </c>
      <c r="I150" s="28" t="str">
        <f t="shared" si="23"/>
        <v/>
      </c>
      <c r="J150" s="32">
        <v>91.45</v>
      </c>
      <c r="K150" s="33">
        <f t="shared" si="28"/>
        <v>83587.792305271782</v>
      </c>
      <c r="L150" s="33">
        <f t="shared" si="29"/>
        <v>16960610.249350414</v>
      </c>
    </row>
    <row r="151" spans="2:12">
      <c r="B151" s="29">
        <f t="shared" si="24"/>
        <v>142</v>
      </c>
      <c r="C151" s="30">
        <f t="shared" si="25"/>
        <v>0</v>
      </c>
      <c r="D151" s="31">
        <f t="shared" si="26"/>
        <v>185463.20666320846</v>
      </c>
      <c r="E151" s="31">
        <f t="shared" si="20"/>
        <v>295.81656432407908</v>
      </c>
      <c r="F151" s="31">
        <f t="shared" si="21"/>
        <v>618.21068887736158</v>
      </c>
      <c r="G151" s="31">
        <f t="shared" si="27"/>
        <v>914.02725320144066</v>
      </c>
      <c r="H151" s="31">
        <f t="shared" si="22"/>
        <v>185167.39009888438</v>
      </c>
      <c r="I151" s="28" t="str">
        <f t="shared" si="23"/>
        <v/>
      </c>
      <c r="J151" s="32">
        <v>91.45</v>
      </c>
      <c r="K151" s="33">
        <f t="shared" si="28"/>
        <v>83587.792305271752</v>
      </c>
      <c r="L151" s="33">
        <f t="shared" si="29"/>
        <v>16933557.824542977</v>
      </c>
    </row>
    <row r="152" spans="2:12">
      <c r="B152" s="29">
        <f t="shared" si="24"/>
        <v>143</v>
      </c>
      <c r="C152" s="30">
        <f t="shared" si="25"/>
        <v>0</v>
      </c>
      <c r="D152" s="31">
        <f t="shared" si="26"/>
        <v>185167.39009888438</v>
      </c>
      <c r="E152" s="31">
        <f t="shared" si="20"/>
        <v>296.8026195384931</v>
      </c>
      <c r="F152" s="31">
        <f t="shared" si="21"/>
        <v>617.22463366294789</v>
      </c>
      <c r="G152" s="31">
        <f t="shared" si="27"/>
        <v>914.027253201441</v>
      </c>
      <c r="H152" s="31">
        <f t="shared" si="22"/>
        <v>184870.58747934588</v>
      </c>
      <c r="I152" s="28" t="str">
        <f t="shared" si="23"/>
        <v/>
      </c>
      <c r="J152" s="32">
        <v>91.45</v>
      </c>
      <c r="K152" s="33">
        <f t="shared" si="28"/>
        <v>83587.792305271782</v>
      </c>
      <c r="L152" s="33">
        <f t="shared" si="29"/>
        <v>16906415.224986181</v>
      </c>
    </row>
    <row r="153" spans="2:12">
      <c r="B153" s="29">
        <f t="shared" si="24"/>
        <v>144</v>
      </c>
      <c r="C153" s="30">
        <f t="shared" si="25"/>
        <v>0</v>
      </c>
      <c r="D153" s="31">
        <f t="shared" si="26"/>
        <v>184870.58747934588</v>
      </c>
      <c r="E153" s="31">
        <f t="shared" si="20"/>
        <v>297.79196160362119</v>
      </c>
      <c r="F153" s="31">
        <f t="shared" si="21"/>
        <v>616.23529159781958</v>
      </c>
      <c r="G153" s="31">
        <f t="shared" si="27"/>
        <v>914.02725320144077</v>
      </c>
      <c r="H153" s="31">
        <f t="shared" si="22"/>
        <v>184572.79551774226</v>
      </c>
      <c r="I153" s="28" t="str">
        <f t="shared" si="23"/>
        <v/>
      </c>
      <c r="J153" s="32">
        <v>91.45</v>
      </c>
      <c r="K153" s="33">
        <f t="shared" si="28"/>
        <v>83587.792305271767</v>
      </c>
      <c r="L153" s="33">
        <f t="shared" si="29"/>
        <v>16879182.15009753</v>
      </c>
    </row>
    <row r="154" spans="2:12">
      <c r="B154" s="29">
        <f t="shared" si="24"/>
        <v>145</v>
      </c>
      <c r="C154" s="30">
        <f t="shared" si="25"/>
        <v>0</v>
      </c>
      <c r="D154" s="31">
        <f t="shared" si="26"/>
        <v>184572.79551774226</v>
      </c>
      <c r="E154" s="31">
        <f t="shared" si="20"/>
        <v>298.78460147563328</v>
      </c>
      <c r="F154" s="31">
        <f t="shared" si="21"/>
        <v>615.2426517258076</v>
      </c>
      <c r="G154" s="31">
        <f t="shared" si="27"/>
        <v>914.02725320144089</v>
      </c>
      <c r="H154" s="31">
        <f t="shared" si="22"/>
        <v>184274.01091626662</v>
      </c>
      <c r="I154" s="28" t="str">
        <f t="shared" si="23"/>
        <v/>
      </c>
      <c r="J154" s="32">
        <v>91.45</v>
      </c>
      <c r="K154" s="33">
        <f t="shared" si="28"/>
        <v>83587.792305271767</v>
      </c>
      <c r="L154" s="33">
        <f t="shared" si="29"/>
        <v>16851858.298292585</v>
      </c>
    </row>
    <row r="155" spans="2:12">
      <c r="B155" s="29">
        <f t="shared" si="24"/>
        <v>146</v>
      </c>
      <c r="C155" s="30">
        <f t="shared" si="25"/>
        <v>0</v>
      </c>
      <c r="D155" s="31">
        <f t="shared" si="26"/>
        <v>184274.01091626662</v>
      </c>
      <c r="E155" s="31">
        <f t="shared" si="20"/>
        <v>299.78055014721872</v>
      </c>
      <c r="F155" s="31">
        <f t="shared" si="21"/>
        <v>614.24670305422205</v>
      </c>
      <c r="G155" s="31">
        <f t="shared" si="27"/>
        <v>914.02725320144077</v>
      </c>
      <c r="H155" s="31">
        <f t="shared" si="22"/>
        <v>183974.23036611939</v>
      </c>
      <c r="I155" s="28" t="str">
        <f t="shared" si="23"/>
        <v/>
      </c>
      <c r="J155" s="32">
        <v>91.45</v>
      </c>
      <c r="K155" s="33">
        <f t="shared" si="28"/>
        <v>83587.792305271767</v>
      </c>
      <c r="L155" s="33">
        <f t="shared" si="29"/>
        <v>16824443.366981618</v>
      </c>
    </row>
    <row r="156" spans="2:12">
      <c r="B156" s="29">
        <f t="shared" si="24"/>
        <v>147</v>
      </c>
      <c r="C156" s="30">
        <f t="shared" si="25"/>
        <v>0</v>
      </c>
      <c r="D156" s="31">
        <f t="shared" si="26"/>
        <v>183974.23036611939</v>
      </c>
      <c r="E156" s="31">
        <f t="shared" si="20"/>
        <v>300.77981864770948</v>
      </c>
      <c r="F156" s="31">
        <f t="shared" si="21"/>
        <v>613.2474345537313</v>
      </c>
      <c r="G156" s="31">
        <f t="shared" si="27"/>
        <v>914.02725320144077</v>
      </c>
      <c r="H156" s="31">
        <f t="shared" si="22"/>
        <v>183673.45054747167</v>
      </c>
      <c r="I156" s="28" t="str">
        <f t="shared" si="23"/>
        <v/>
      </c>
      <c r="J156" s="32">
        <v>91.45</v>
      </c>
      <c r="K156" s="33">
        <f t="shared" si="28"/>
        <v>83587.792305271767</v>
      </c>
      <c r="L156" s="33">
        <f t="shared" si="29"/>
        <v>16796937.052566286</v>
      </c>
    </row>
    <row r="157" spans="2:12">
      <c r="B157" s="29">
        <f t="shared" si="24"/>
        <v>148</v>
      </c>
      <c r="C157" s="30">
        <f t="shared" si="25"/>
        <v>0</v>
      </c>
      <c r="D157" s="31">
        <f t="shared" si="26"/>
        <v>183673.45054747167</v>
      </c>
      <c r="E157" s="31">
        <f t="shared" si="20"/>
        <v>301.78241804320191</v>
      </c>
      <c r="F157" s="31">
        <f t="shared" si="21"/>
        <v>612.24483515823897</v>
      </c>
      <c r="G157" s="31">
        <f t="shared" si="27"/>
        <v>914.02725320144089</v>
      </c>
      <c r="H157" s="31">
        <f t="shared" si="22"/>
        <v>183371.66812942846</v>
      </c>
      <c r="I157" s="28" t="str">
        <f t="shared" si="23"/>
        <v/>
      </c>
      <c r="J157" s="32">
        <v>91.45</v>
      </c>
      <c r="K157" s="33">
        <f t="shared" si="28"/>
        <v>83587.792305271767</v>
      </c>
      <c r="L157" s="33">
        <f t="shared" si="29"/>
        <v>16769339.050436234</v>
      </c>
    </row>
    <row r="158" spans="2:12">
      <c r="B158" s="29">
        <f t="shared" si="24"/>
        <v>149</v>
      </c>
      <c r="C158" s="30">
        <f t="shared" si="25"/>
        <v>0</v>
      </c>
      <c r="D158" s="31">
        <f t="shared" si="26"/>
        <v>183371.66812942846</v>
      </c>
      <c r="E158" s="31">
        <f t="shared" si="20"/>
        <v>302.78835943667923</v>
      </c>
      <c r="F158" s="31">
        <f t="shared" si="21"/>
        <v>611.23889376476154</v>
      </c>
      <c r="G158" s="31">
        <f t="shared" si="27"/>
        <v>914.02725320144077</v>
      </c>
      <c r="H158" s="31">
        <f t="shared" si="22"/>
        <v>183068.87976999179</v>
      </c>
      <c r="I158" s="28" t="str">
        <f t="shared" si="23"/>
        <v/>
      </c>
      <c r="J158" s="32">
        <v>91.45</v>
      </c>
      <c r="K158" s="33">
        <f t="shared" si="28"/>
        <v>83587.792305271767</v>
      </c>
      <c r="L158" s="33">
        <f t="shared" si="29"/>
        <v>16741649.054965749</v>
      </c>
    </row>
    <row r="159" spans="2:12">
      <c r="B159" s="29">
        <f t="shared" si="24"/>
        <v>150</v>
      </c>
      <c r="C159" s="30">
        <f t="shared" si="25"/>
        <v>0</v>
      </c>
      <c r="D159" s="31">
        <f t="shared" si="26"/>
        <v>183068.87976999179</v>
      </c>
      <c r="E159" s="31">
        <f t="shared" si="20"/>
        <v>303.79765396813502</v>
      </c>
      <c r="F159" s="31">
        <f t="shared" si="21"/>
        <v>610.22959923330598</v>
      </c>
      <c r="G159" s="31">
        <f t="shared" si="27"/>
        <v>914.027253201441</v>
      </c>
      <c r="H159" s="31">
        <f t="shared" si="22"/>
        <v>182765.08211602367</v>
      </c>
      <c r="I159" s="28" t="str">
        <f t="shared" si="23"/>
        <v/>
      </c>
      <c r="J159" s="32">
        <v>91.45</v>
      </c>
      <c r="K159" s="33">
        <f t="shared" si="28"/>
        <v>83587.792305271782</v>
      </c>
      <c r="L159" s="33">
        <f t="shared" si="29"/>
        <v>16713866.759510364</v>
      </c>
    </row>
    <row r="160" spans="2:12">
      <c r="B160" s="29">
        <f t="shared" si="24"/>
        <v>151</v>
      </c>
      <c r="C160" s="30">
        <f t="shared" si="25"/>
        <v>0</v>
      </c>
      <c r="D160" s="31">
        <f t="shared" si="26"/>
        <v>182765.08211602367</v>
      </c>
      <c r="E160" s="31">
        <f t="shared" si="20"/>
        <v>304.81031281469541</v>
      </c>
      <c r="F160" s="31">
        <f t="shared" si="21"/>
        <v>609.21694038674559</v>
      </c>
      <c r="G160" s="31">
        <f t="shared" si="27"/>
        <v>914.027253201441</v>
      </c>
      <c r="H160" s="31">
        <f t="shared" si="22"/>
        <v>182460.27180320898</v>
      </c>
      <c r="I160" s="28" t="str">
        <f t="shared" si="23"/>
        <v/>
      </c>
      <c r="J160" s="32">
        <v>91.45</v>
      </c>
      <c r="K160" s="33">
        <f t="shared" si="28"/>
        <v>83587.792305271782</v>
      </c>
      <c r="L160" s="33">
        <f t="shared" si="29"/>
        <v>16685991.856403461</v>
      </c>
    </row>
    <row r="161" spans="2:12">
      <c r="B161" s="29">
        <f t="shared" si="24"/>
        <v>152</v>
      </c>
      <c r="C161" s="30">
        <f t="shared" si="25"/>
        <v>0</v>
      </c>
      <c r="D161" s="31">
        <f t="shared" si="26"/>
        <v>182460.27180320898</v>
      </c>
      <c r="E161" s="31">
        <f t="shared" si="20"/>
        <v>305.82634719074451</v>
      </c>
      <c r="F161" s="31">
        <f t="shared" si="21"/>
        <v>608.2009060106966</v>
      </c>
      <c r="G161" s="31">
        <f t="shared" si="27"/>
        <v>914.02725320144111</v>
      </c>
      <c r="H161" s="31">
        <f t="shared" si="22"/>
        <v>182154.44545601823</v>
      </c>
      <c r="I161" s="28" t="str">
        <f t="shared" si="23"/>
        <v/>
      </c>
      <c r="J161" s="32">
        <v>91.45</v>
      </c>
      <c r="K161" s="33">
        <f t="shared" si="28"/>
        <v>83587.792305271796</v>
      </c>
      <c r="L161" s="33">
        <f t="shared" si="29"/>
        <v>16658024.036952868</v>
      </c>
    </row>
    <row r="162" spans="2:12">
      <c r="B162" s="29">
        <f t="shared" si="24"/>
        <v>153</v>
      </c>
      <c r="C162" s="30">
        <f t="shared" si="25"/>
        <v>0</v>
      </c>
      <c r="D162" s="31">
        <f t="shared" si="26"/>
        <v>182154.44545601823</v>
      </c>
      <c r="E162" s="31">
        <f t="shared" si="20"/>
        <v>306.84576834804682</v>
      </c>
      <c r="F162" s="31">
        <f t="shared" si="21"/>
        <v>607.18148485339418</v>
      </c>
      <c r="G162" s="31">
        <f t="shared" si="27"/>
        <v>914.027253201441</v>
      </c>
      <c r="H162" s="31">
        <f t="shared" si="22"/>
        <v>181847.59968767018</v>
      </c>
      <c r="I162" s="28" t="str">
        <f t="shared" si="23"/>
        <v/>
      </c>
      <c r="J162" s="32">
        <v>91.45</v>
      </c>
      <c r="K162" s="33">
        <f t="shared" si="28"/>
        <v>83587.792305271782</v>
      </c>
      <c r="L162" s="33">
        <f t="shared" si="29"/>
        <v>16629962.991437439</v>
      </c>
    </row>
    <row r="163" spans="2:12">
      <c r="B163" s="29">
        <f t="shared" si="24"/>
        <v>154</v>
      </c>
      <c r="C163" s="30">
        <f t="shared" si="25"/>
        <v>0</v>
      </c>
      <c r="D163" s="31">
        <f t="shared" si="26"/>
        <v>181847.59968767018</v>
      </c>
      <c r="E163" s="31">
        <f t="shared" si="20"/>
        <v>307.86858757587379</v>
      </c>
      <c r="F163" s="31">
        <f t="shared" si="21"/>
        <v>606.15866562556732</v>
      </c>
      <c r="G163" s="31">
        <f t="shared" si="27"/>
        <v>914.02725320144111</v>
      </c>
      <c r="H163" s="31">
        <f t="shared" si="22"/>
        <v>181539.7311000943</v>
      </c>
      <c r="I163" s="28" t="str">
        <f t="shared" si="23"/>
        <v/>
      </c>
      <c r="J163" s="32">
        <v>91.45</v>
      </c>
      <c r="K163" s="33">
        <f t="shared" si="28"/>
        <v>83587.792305271796</v>
      </c>
      <c r="L163" s="33">
        <f t="shared" si="29"/>
        <v>16601808.409103625</v>
      </c>
    </row>
    <row r="164" spans="2:12">
      <c r="B164" s="29">
        <f t="shared" si="24"/>
        <v>155</v>
      </c>
      <c r="C164" s="30">
        <f t="shared" si="25"/>
        <v>0</v>
      </c>
      <c r="D164" s="31">
        <f t="shared" si="26"/>
        <v>181539.7311000943</v>
      </c>
      <c r="E164" s="31">
        <f t="shared" si="20"/>
        <v>308.8948162011269</v>
      </c>
      <c r="F164" s="31">
        <f t="shared" si="21"/>
        <v>605.13243700031433</v>
      </c>
      <c r="G164" s="31">
        <f t="shared" si="27"/>
        <v>914.02725320144123</v>
      </c>
      <c r="H164" s="31">
        <f t="shared" si="22"/>
        <v>181230.83628389318</v>
      </c>
      <c r="I164" s="28" t="str">
        <f t="shared" si="23"/>
        <v/>
      </c>
      <c r="J164" s="32">
        <v>91.45</v>
      </c>
      <c r="K164" s="33">
        <f t="shared" si="28"/>
        <v>83587.792305271796</v>
      </c>
      <c r="L164" s="33">
        <f t="shared" si="29"/>
        <v>16573559.978162032</v>
      </c>
    </row>
    <row r="165" spans="2:12">
      <c r="B165" s="29">
        <f t="shared" si="24"/>
        <v>156</v>
      </c>
      <c r="C165" s="30">
        <f t="shared" si="25"/>
        <v>0</v>
      </c>
      <c r="D165" s="31">
        <f t="shared" si="26"/>
        <v>181230.83628389318</v>
      </c>
      <c r="E165" s="31">
        <f t="shared" si="20"/>
        <v>309.92446558846393</v>
      </c>
      <c r="F165" s="31">
        <f t="shared" si="21"/>
        <v>604.10278761297729</v>
      </c>
      <c r="G165" s="31">
        <f t="shared" si="27"/>
        <v>914.02725320144123</v>
      </c>
      <c r="H165" s="31">
        <f t="shared" si="22"/>
        <v>180920.91181830471</v>
      </c>
      <c r="I165" s="28" t="str">
        <f t="shared" si="23"/>
        <v/>
      </c>
      <c r="J165" s="32">
        <v>91.45</v>
      </c>
      <c r="K165" s="33">
        <f t="shared" si="28"/>
        <v>83587.792305271796</v>
      </c>
      <c r="L165" s="33">
        <f t="shared" si="29"/>
        <v>16545217.385783967</v>
      </c>
    </row>
    <row r="166" spans="2:12">
      <c r="B166" s="29">
        <f t="shared" si="24"/>
        <v>157</v>
      </c>
      <c r="C166" s="30">
        <f t="shared" si="25"/>
        <v>0</v>
      </c>
      <c r="D166" s="31">
        <f t="shared" si="26"/>
        <v>180920.91181830471</v>
      </c>
      <c r="E166" s="31">
        <f t="shared" si="20"/>
        <v>310.95754714042562</v>
      </c>
      <c r="F166" s="31">
        <f t="shared" si="21"/>
        <v>603.06970606101572</v>
      </c>
      <c r="G166" s="31">
        <f t="shared" si="27"/>
        <v>914.02725320144134</v>
      </c>
      <c r="H166" s="31">
        <f t="shared" si="22"/>
        <v>180609.95427116429</v>
      </c>
      <c r="I166" s="28" t="str">
        <f t="shared" si="23"/>
        <v/>
      </c>
      <c r="J166" s="32">
        <v>91.45</v>
      </c>
      <c r="K166" s="33">
        <f t="shared" si="28"/>
        <v>83587.792305271811</v>
      </c>
      <c r="L166" s="33">
        <f t="shared" si="29"/>
        <v>16516780.318097975</v>
      </c>
    </row>
    <row r="167" spans="2:12">
      <c r="B167" s="29">
        <f t="shared" si="24"/>
        <v>158</v>
      </c>
      <c r="C167" s="30">
        <f t="shared" si="25"/>
        <v>0</v>
      </c>
      <c r="D167" s="31">
        <f t="shared" si="26"/>
        <v>180609.95427116429</v>
      </c>
      <c r="E167" s="31">
        <f t="shared" si="20"/>
        <v>311.99407229756025</v>
      </c>
      <c r="F167" s="31">
        <f t="shared" si="21"/>
        <v>602.03318090388098</v>
      </c>
      <c r="G167" s="31">
        <f t="shared" si="27"/>
        <v>914.02725320144123</v>
      </c>
      <c r="H167" s="31">
        <f t="shared" si="22"/>
        <v>180297.96019886673</v>
      </c>
      <c r="I167" s="28" t="str">
        <f t="shared" si="23"/>
        <v/>
      </c>
      <c r="J167" s="32">
        <v>91.45</v>
      </c>
      <c r="K167" s="33">
        <f t="shared" si="28"/>
        <v>83587.792305271796</v>
      </c>
      <c r="L167" s="33">
        <f t="shared" si="29"/>
        <v>16488248.460186362</v>
      </c>
    </row>
    <row r="168" spans="2:12">
      <c r="B168" s="29">
        <f t="shared" si="24"/>
        <v>159</v>
      </c>
      <c r="C168" s="30">
        <f t="shared" si="25"/>
        <v>0</v>
      </c>
      <c r="D168" s="31">
        <f t="shared" si="26"/>
        <v>180297.96019886673</v>
      </c>
      <c r="E168" s="31">
        <f t="shared" si="20"/>
        <v>313.03405253855237</v>
      </c>
      <c r="F168" s="31">
        <f t="shared" si="21"/>
        <v>600.99320066288908</v>
      </c>
      <c r="G168" s="31">
        <f t="shared" si="27"/>
        <v>914.02725320144145</v>
      </c>
      <c r="H168" s="31">
        <f t="shared" si="22"/>
        <v>179984.92614632819</v>
      </c>
      <c r="I168" s="28" t="str">
        <f t="shared" si="23"/>
        <v/>
      </c>
      <c r="J168" s="32">
        <v>91.45</v>
      </c>
      <c r="K168" s="33">
        <f t="shared" si="28"/>
        <v>83587.792305271825</v>
      </c>
      <c r="L168" s="33">
        <f t="shared" si="29"/>
        <v>16459621.496081714</v>
      </c>
    </row>
    <row r="169" spans="2:12">
      <c r="B169" s="29">
        <f t="shared" si="24"/>
        <v>160</v>
      </c>
      <c r="C169" s="30">
        <f t="shared" si="25"/>
        <v>0</v>
      </c>
      <c r="D169" s="31">
        <f t="shared" si="26"/>
        <v>179984.92614632819</v>
      </c>
      <c r="E169" s="31">
        <f t="shared" si="20"/>
        <v>314.07749938034749</v>
      </c>
      <c r="F169" s="31">
        <f t="shared" si="21"/>
        <v>599.94975382109396</v>
      </c>
      <c r="G169" s="31">
        <f t="shared" si="27"/>
        <v>914.02725320144145</v>
      </c>
      <c r="H169" s="31">
        <f t="shared" si="22"/>
        <v>179670.84864694785</v>
      </c>
      <c r="I169" s="28" t="str">
        <f t="shared" si="23"/>
        <v/>
      </c>
      <c r="J169" s="32">
        <v>91.45</v>
      </c>
      <c r="K169" s="33">
        <f t="shared" si="28"/>
        <v>83587.792305271825</v>
      </c>
      <c r="L169" s="33">
        <f t="shared" si="29"/>
        <v>16430899.108763382</v>
      </c>
    </row>
    <row r="170" spans="2:12">
      <c r="B170" s="29">
        <f t="shared" si="24"/>
        <v>161</v>
      </c>
      <c r="C170" s="30">
        <f t="shared" si="25"/>
        <v>0</v>
      </c>
      <c r="D170" s="31">
        <f t="shared" si="26"/>
        <v>179670.84864694785</v>
      </c>
      <c r="E170" s="31">
        <f t="shared" si="20"/>
        <v>315.12442437828201</v>
      </c>
      <c r="F170" s="31">
        <f t="shared" si="21"/>
        <v>598.90282882315955</v>
      </c>
      <c r="G170" s="31">
        <f t="shared" si="27"/>
        <v>914.02725320144157</v>
      </c>
      <c r="H170" s="31">
        <f t="shared" si="22"/>
        <v>179355.72422256958</v>
      </c>
      <c r="I170" s="28" t="str">
        <f t="shared" si="23"/>
        <v/>
      </c>
      <c r="J170" s="32">
        <v>91.45</v>
      </c>
      <c r="K170" s="33">
        <f t="shared" si="28"/>
        <v>83587.79230527184</v>
      </c>
      <c r="L170" s="33">
        <f t="shared" si="29"/>
        <v>16402080.980153989</v>
      </c>
    </row>
    <row r="171" spans="2:12">
      <c r="B171" s="29">
        <f t="shared" si="24"/>
        <v>162</v>
      </c>
      <c r="C171" s="30">
        <f t="shared" si="25"/>
        <v>0</v>
      </c>
      <c r="D171" s="31">
        <f t="shared" si="26"/>
        <v>179355.72422256958</v>
      </c>
      <c r="E171" s="31">
        <f t="shared" si="20"/>
        <v>316.1748391262098</v>
      </c>
      <c r="F171" s="31">
        <f t="shared" si="21"/>
        <v>597.85241407523188</v>
      </c>
      <c r="G171" s="31">
        <f t="shared" si="27"/>
        <v>914.02725320144168</v>
      </c>
      <c r="H171" s="31">
        <f t="shared" si="22"/>
        <v>179039.54938344337</v>
      </c>
      <c r="I171" s="28" t="str">
        <f t="shared" si="23"/>
        <v/>
      </c>
      <c r="J171" s="32">
        <v>91.45</v>
      </c>
      <c r="K171" s="33">
        <f t="shared" si="28"/>
        <v>83587.79230527184</v>
      </c>
      <c r="L171" s="33">
        <f t="shared" si="29"/>
        <v>16373166.791115897</v>
      </c>
    </row>
    <row r="172" spans="2:12">
      <c r="B172" s="29">
        <f t="shared" si="24"/>
        <v>163</v>
      </c>
      <c r="C172" s="30">
        <f t="shared" si="25"/>
        <v>0</v>
      </c>
      <c r="D172" s="31">
        <f t="shared" si="26"/>
        <v>179039.54938344337</v>
      </c>
      <c r="E172" s="31">
        <f t="shared" si="20"/>
        <v>317.22875525663051</v>
      </c>
      <c r="F172" s="31">
        <f t="shared" si="21"/>
        <v>596.79849794481129</v>
      </c>
      <c r="G172" s="31">
        <f t="shared" si="27"/>
        <v>914.02725320144179</v>
      </c>
      <c r="H172" s="31">
        <f t="shared" si="22"/>
        <v>178722.32062818675</v>
      </c>
      <c r="I172" s="28" t="str">
        <f t="shared" si="23"/>
        <v/>
      </c>
      <c r="J172" s="32">
        <v>91.45</v>
      </c>
      <c r="K172" s="33">
        <f t="shared" si="28"/>
        <v>83587.792305271854</v>
      </c>
      <c r="L172" s="33">
        <f t="shared" si="29"/>
        <v>16344156.221447678</v>
      </c>
    </row>
    <row r="173" spans="2:12">
      <c r="B173" s="29">
        <f t="shared" si="24"/>
        <v>164</v>
      </c>
      <c r="C173" s="30">
        <f t="shared" si="25"/>
        <v>0</v>
      </c>
      <c r="D173" s="31">
        <f t="shared" si="26"/>
        <v>178722.32062818675</v>
      </c>
      <c r="E173" s="31">
        <f t="shared" si="20"/>
        <v>318.28618444081951</v>
      </c>
      <c r="F173" s="31">
        <f t="shared" si="21"/>
        <v>595.74106876062251</v>
      </c>
      <c r="G173" s="31">
        <f t="shared" si="27"/>
        <v>914.02725320144202</v>
      </c>
      <c r="H173" s="31">
        <f t="shared" si="22"/>
        <v>178404.03444374591</v>
      </c>
      <c r="I173" s="28" t="str">
        <f t="shared" si="23"/>
        <v/>
      </c>
      <c r="J173" s="32">
        <v>91.45</v>
      </c>
      <c r="K173" s="33">
        <f t="shared" si="28"/>
        <v>83587.792305271869</v>
      </c>
      <c r="L173" s="33">
        <f t="shared" si="29"/>
        <v>16315048.949880565</v>
      </c>
    </row>
    <row r="174" spans="2:12">
      <c r="B174" s="29">
        <f t="shared" si="24"/>
        <v>165</v>
      </c>
      <c r="C174" s="30">
        <f t="shared" si="25"/>
        <v>0</v>
      </c>
      <c r="D174" s="31">
        <f t="shared" si="26"/>
        <v>178404.03444374591</v>
      </c>
      <c r="E174" s="31">
        <f t="shared" si="20"/>
        <v>319.34713838895539</v>
      </c>
      <c r="F174" s="31">
        <f t="shared" si="21"/>
        <v>594.68011481248641</v>
      </c>
      <c r="G174" s="31">
        <f t="shared" si="27"/>
        <v>914.02725320144179</v>
      </c>
      <c r="H174" s="31">
        <f t="shared" si="22"/>
        <v>178084.68730535696</v>
      </c>
      <c r="I174" s="28" t="str">
        <f t="shared" si="23"/>
        <v/>
      </c>
      <c r="J174" s="32">
        <v>91.45</v>
      </c>
      <c r="K174" s="33">
        <f t="shared" si="28"/>
        <v>83587.792305271854</v>
      </c>
      <c r="L174" s="33">
        <f t="shared" si="29"/>
        <v>16285844.654074894</v>
      </c>
    </row>
    <row r="175" spans="2:12">
      <c r="B175" s="29">
        <f t="shared" si="24"/>
        <v>166</v>
      </c>
      <c r="C175" s="30">
        <f t="shared" si="25"/>
        <v>0</v>
      </c>
      <c r="D175" s="31">
        <f t="shared" si="26"/>
        <v>178084.68730535696</v>
      </c>
      <c r="E175" s="31">
        <f t="shared" si="20"/>
        <v>320.41162885025199</v>
      </c>
      <c r="F175" s="31">
        <f t="shared" si="21"/>
        <v>593.61562435118992</v>
      </c>
      <c r="G175" s="31">
        <f t="shared" si="27"/>
        <v>914.02725320144191</v>
      </c>
      <c r="H175" s="31">
        <f t="shared" si="22"/>
        <v>177764.27567650672</v>
      </c>
      <c r="I175" s="28" t="str">
        <f t="shared" si="23"/>
        <v/>
      </c>
      <c r="J175" s="32">
        <v>91.45</v>
      </c>
      <c r="K175" s="33">
        <f t="shared" si="28"/>
        <v>83587.792305271869</v>
      </c>
      <c r="L175" s="33">
        <f t="shared" si="29"/>
        <v>16256543.010616539</v>
      </c>
    </row>
    <row r="176" spans="2:12">
      <c r="B176" s="29">
        <f t="shared" si="24"/>
        <v>167</v>
      </c>
      <c r="C176" s="30">
        <f t="shared" si="25"/>
        <v>0</v>
      </c>
      <c r="D176" s="31">
        <f t="shared" si="26"/>
        <v>177764.27567650672</v>
      </c>
      <c r="E176" s="31">
        <f t="shared" si="20"/>
        <v>321.47966761308624</v>
      </c>
      <c r="F176" s="31">
        <f t="shared" si="21"/>
        <v>592.54758558835567</v>
      </c>
      <c r="G176" s="31">
        <f t="shared" si="27"/>
        <v>914.02725320144191</v>
      </c>
      <c r="H176" s="31">
        <f t="shared" si="22"/>
        <v>177442.79600889364</v>
      </c>
      <c r="I176" s="28" t="str">
        <f t="shared" si="23"/>
        <v/>
      </c>
      <c r="J176" s="32">
        <v>91.45</v>
      </c>
      <c r="K176" s="33">
        <f t="shared" si="28"/>
        <v>83587.792305271869</v>
      </c>
      <c r="L176" s="33">
        <f t="shared" si="29"/>
        <v>16227143.695013324</v>
      </c>
    </row>
    <row r="177" spans="2:12">
      <c r="B177" s="29">
        <f t="shared" si="24"/>
        <v>168</v>
      </c>
      <c r="C177" s="30">
        <f t="shared" si="25"/>
        <v>0</v>
      </c>
      <c r="D177" s="31">
        <f t="shared" si="26"/>
        <v>177442.79600889364</v>
      </c>
      <c r="E177" s="31">
        <f t="shared" si="20"/>
        <v>322.55126650512989</v>
      </c>
      <c r="F177" s="31">
        <f t="shared" si="21"/>
        <v>591.47598669631213</v>
      </c>
      <c r="G177" s="31">
        <f t="shared" si="27"/>
        <v>914.02725320144202</v>
      </c>
      <c r="H177" s="31">
        <f t="shared" si="22"/>
        <v>177120.24474238852</v>
      </c>
      <c r="I177" s="28" t="str">
        <f t="shared" si="23"/>
        <v/>
      </c>
      <c r="J177" s="32">
        <v>91.45</v>
      </c>
      <c r="K177" s="33">
        <f t="shared" si="28"/>
        <v>83587.792305271869</v>
      </c>
      <c r="L177" s="33">
        <f t="shared" si="29"/>
        <v>16197646.38169143</v>
      </c>
    </row>
    <row r="178" spans="2:12">
      <c r="B178" s="29">
        <f t="shared" si="24"/>
        <v>169</v>
      </c>
      <c r="C178" s="30">
        <f t="shared" si="25"/>
        <v>0</v>
      </c>
      <c r="D178" s="31">
        <f t="shared" si="26"/>
        <v>177120.24474238852</v>
      </c>
      <c r="E178" s="31">
        <f t="shared" si="20"/>
        <v>323.62643739348039</v>
      </c>
      <c r="F178" s="31">
        <f t="shared" si="21"/>
        <v>590.40081580796175</v>
      </c>
      <c r="G178" s="31">
        <f t="shared" si="27"/>
        <v>914.02725320144214</v>
      </c>
      <c r="H178" s="31">
        <f t="shared" si="22"/>
        <v>176796.61830499503</v>
      </c>
      <c r="I178" s="28" t="str">
        <f t="shared" si="23"/>
        <v/>
      </c>
      <c r="J178" s="32">
        <v>91.45</v>
      </c>
      <c r="K178" s="33">
        <f t="shared" si="28"/>
        <v>83587.792305271883</v>
      </c>
      <c r="L178" s="33">
        <f t="shared" si="29"/>
        <v>16168050.743991796</v>
      </c>
    </row>
    <row r="179" spans="2:12">
      <c r="B179" s="29">
        <f t="shared" si="24"/>
        <v>170</v>
      </c>
      <c r="C179" s="30">
        <f t="shared" si="25"/>
        <v>0</v>
      </c>
      <c r="D179" s="31">
        <f t="shared" si="26"/>
        <v>176796.61830499503</v>
      </c>
      <c r="E179" s="31">
        <f t="shared" si="20"/>
        <v>324.70519218479205</v>
      </c>
      <c r="F179" s="31">
        <f t="shared" si="21"/>
        <v>589.32206101665008</v>
      </c>
      <c r="G179" s="31">
        <f t="shared" si="27"/>
        <v>914.02725320144214</v>
      </c>
      <c r="H179" s="31">
        <f t="shared" si="22"/>
        <v>176471.91311281023</v>
      </c>
      <c r="I179" s="28" t="str">
        <f t="shared" si="23"/>
        <v/>
      </c>
      <c r="J179" s="32">
        <v>91.45</v>
      </c>
      <c r="K179" s="33">
        <f t="shared" si="28"/>
        <v>83587.792305271883</v>
      </c>
      <c r="L179" s="33">
        <f t="shared" si="29"/>
        <v>16138356.454166496</v>
      </c>
    </row>
    <row r="180" spans="2:12">
      <c r="B180" s="29">
        <f t="shared" si="24"/>
        <v>171</v>
      </c>
      <c r="C180" s="30">
        <f t="shared" si="25"/>
        <v>0</v>
      </c>
      <c r="D180" s="31">
        <f t="shared" si="26"/>
        <v>176471.91311281023</v>
      </c>
      <c r="E180" s="31">
        <f t="shared" si="20"/>
        <v>325.78754282540785</v>
      </c>
      <c r="F180" s="31">
        <f t="shared" si="21"/>
        <v>588.23971037603417</v>
      </c>
      <c r="G180" s="31">
        <f t="shared" si="27"/>
        <v>914.02725320144202</v>
      </c>
      <c r="H180" s="31">
        <f t="shared" si="22"/>
        <v>176146.12556998481</v>
      </c>
      <c r="I180" s="28" t="str">
        <f t="shared" si="23"/>
        <v/>
      </c>
      <c r="J180" s="32">
        <v>91.45</v>
      </c>
      <c r="K180" s="33">
        <f t="shared" si="28"/>
        <v>83587.792305271869</v>
      </c>
      <c r="L180" s="33">
        <f t="shared" si="29"/>
        <v>16108563.183375111</v>
      </c>
    </row>
    <row r="181" spans="2:12">
      <c r="B181" s="29">
        <f t="shared" si="24"/>
        <v>172</v>
      </c>
      <c r="C181" s="30">
        <f t="shared" si="25"/>
        <v>0</v>
      </c>
      <c r="D181" s="31">
        <f t="shared" si="26"/>
        <v>176146.12556998481</v>
      </c>
      <c r="E181" s="31">
        <f t="shared" si="20"/>
        <v>326.87350130149287</v>
      </c>
      <c r="F181" s="31">
        <f t="shared" si="21"/>
        <v>587.15375189994938</v>
      </c>
      <c r="G181" s="31">
        <f t="shared" si="27"/>
        <v>914.02725320144225</v>
      </c>
      <c r="H181" s="31">
        <f t="shared" si="22"/>
        <v>175819.25206868333</v>
      </c>
      <c r="I181" s="28" t="str">
        <f t="shared" si="23"/>
        <v/>
      </c>
      <c r="J181" s="32">
        <v>91.45</v>
      </c>
      <c r="K181" s="33">
        <f t="shared" si="28"/>
        <v>83587.792305271898</v>
      </c>
      <c r="L181" s="33">
        <f t="shared" si="29"/>
        <v>16078670.601681091</v>
      </c>
    </row>
    <row r="182" spans="2:12">
      <c r="B182" s="29">
        <f t="shared" si="24"/>
        <v>173</v>
      </c>
      <c r="C182" s="30">
        <f t="shared" si="25"/>
        <v>0</v>
      </c>
      <c r="D182" s="31">
        <f t="shared" si="26"/>
        <v>175819.25206868333</v>
      </c>
      <c r="E182" s="31">
        <f t="shared" si="20"/>
        <v>327.96307963916445</v>
      </c>
      <c r="F182" s="31">
        <f t="shared" si="21"/>
        <v>586.0641735622778</v>
      </c>
      <c r="G182" s="31">
        <f t="shared" si="27"/>
        <v>914.02725320144225</v>
      </c>
      <c r="H182" s="31">
        <f t="shared" si="22"/>
        <v>175491.28898904417</v>
      </c>
      <c r="I182" s="28" t="str">
        <f t="shared" si="23"/>
        <v/>
      </c>
      <c r="J182" s="32">
        <v>91.45</v>
      </c>
      <c r="K182" s="33">
        <f t="shared" si="28"/>
        <v>83587.792305271898</v>
      </c>
      <c r="L182" s="33">
        <f t="shared" si="29"/>
        <v>16048678.37804809</v>
      </c>
    </row>
    <row r="183" spans="2:12">
      <c r="B183" s="29">
        <f t="shared" si="24"/>
        <v>174</v>
      </c>
      <c r="C183" s="30">
        <f t="shared" si="25"/>
        <v>0</v>
      </c>
      <c r="D183" s="31">
        <f t="shared" si="26"/>
        <v>175491.28898904417</v>
      </c>
      <c r="E183" s="31">
        <f t="shared" si="20"/>
        <v>329.05628990462822</v>
      </c>
      <c r="F183" s="31">
        <f t="shared" si="21"/>
        <v>584.97096329681392</v>
      </c>
      <c r="G183" s="31">
        <f t="shared" si="27"/>
        <v>914.02725320144214</v>
      </c>
      <c r="H183" s="31">
        <f t="shared" si="22"/>
        <v>175162.23269913954</v>
      </c>
      <c r="I183" s="28" t="str">
        <f t="shared" si="23"/>
        <v/>
      </c>
      <c r="J183" s="32">
        <v>91.45</v>
      </c>
      <c r="K183" s="33">
        <f t="shared" si="28"/>
        <v>83587.792305271883</v>
      </c>
      <c r="L183" s="33">
        <f t="shared" si="29"/>
        <v>16018586.180336311</v>
      </c>
    </row>
    <row r="184" spans="2:12">
      <c r="B184" s="29">
        <f t="shared" si="24"/>
        <v>175</v>
      </c>
      <c r="C184" s="30">
        <f t="shared" si="25"/>
        <v>0</v>
      </c>
      <c r="D184" s="31">
        <f t="shared" si="26"/>
        <v>175162.23269913954</v>
      </c>
      <c r="E184" s="31">
        <f t="shared" si="20"/>
        <v>330.15314420431048</v>
      </c>
      <c r="F184" s="31">
        <f t="shared" si="21"/>
        <v>583.87410899713177</v>
      </c>
      <c r="G184" s="31">
        <f t="shared" si="27"/>
        <v>914.02725320144225</v>
      </c>
      <c r="H184" s="31">
        <f t="shared" si="22"/>
        <v>174832.07955493522</v>
      </c>
      <c r="I184" s="28" t="str">
        <f t="shared" si="23"/>
        <v/>
      </c>
      <c r="J184" s="32">
        <v>91.45</v>
      </c>
      <c r="K184" s="33">
        <f t="shared" si="28"/>
        <v>83587.792305271898</v>
      </c>
      <c r="L184" s="33">
        <f t="shared" si="29"/>
        <v>15988393.675298827</v>
      </c>
    </row>
    <row r="185" spans="2:12">
      <c r="B185" s="29">
        <f t="shared" si="24"/>
        <v>176</v>
      </c>
      <c r="C185" s="30">
        <f t="shared" si="25"/>
        <v>0</v>
      </c>
      <c r="D185" s="31">
        <f t="shared" si="26"/>
        <v>174832.07955493522</v>
      </c>
      <c r="E185" s="31">
        <f t="shared" si="20"/>
        <v>331.2536546849916</v>
      </c>
      <c r="F185" s="31">
        <f t="shared" si="21"/>
        <v>582.77359851645076</v>
      </c>
      <c r="G185" s="31">
        <f t="shared" si="27"/>
        <v>914.02725320144236</v>
      </c>
      <c r="H185" s="31">
        <f t="shared" si="22"/>
        <v>174500.82590025023</v>
      </c>
      <c r="I185" s="28" t="str">
        <f t="shared" si="23"/>
        <v/>
      </c>
      <c r="J185" s="32">
        <v>91.45</v>
      </c>
      <c r="K185" s="33">
        <f t="shared" si="28"/>
        <v>83587.792305271912</v>
      </c>
      <c r="L185" s="33">
        <f t="shared" si="29"/>
        <v>15958100.528577885</v>
      </c>
    </row>
    <row r="186" spans="2:12">
      <c r="B186" s="29">
        <f t="shared" si="24"/>
        <v>177</v>
      </c>
      <c r="C186" s="30">
        <f t="shared" si="25"/>
        <v>0</v>
      </c>
      <c r="D186" s="31">
        <f t="shared" si="26"/>
        <v>174500.82590025023</v>
      </c>
      <c r="E186" s="31">
        <f t="shared" si="20"/>
        <v>332.3578335339414</v>
      </c>
      <c r="F186" s="31">
        <f t="shared" si="21"/>
        <v>581.66941966750085</v>
      </c>
      <c r="G186" s="31">
        <f t="shared" si="27"/>
        <v>914.02725320144225</v>
      </c>
      <c r="H186" s="31">
        <f t="shared" si="22"/>
        <v>174168.46806671628</v>
      </c>
      <c r="I186" s="28" t="str">
        <f t="shared" si="23"/>
        <v/>
      </c>
      <c r="J186" s="32">
        <v>91.45</v>
      </c>
      <c r="K186" s="33">
        <f t="shared" si="28"/>
        <v>83587.792305271898</v>
      </c>
      <c r="L186" s="33">
        <f t="shared" si="29"/>
        <v>15927706.404701203</v>
      </c>
    </row>
    <row r="187" spans="2:12">
      <c r="B187" s="29">
        <f t="shared" si="24"/>
        <v>178</v>
      </c>
      <c r="C187" s="30">
        <f t="shared" si="25"/>
        <v>0</v>
      </c>
      <c r="D187" s="31">
        <f t="shared" si="26"/>
        <v>174168.46806671628</v>
      </c>
      <c r="E187" s="31">
        <f t="shared" si="20"/>
        <v>333.46569297905467</v>
      </c>
      <c r="F187" s="31">
        <f t="shared" si="21"/>
        <v>580.56156022238758</v>
      </c>
      <c r="G187" s="31">
        <f t="shared" si="27"/>
        <v>914.02725320144225</v>
      </c>
      <c r="H187" s="31">
        <f t="shared" si="22"/>
        <v>173835.00237373722</v>
      </c>
      <c r="I187" s="28" t="str">
        <f t="shared" si="23"/>
        <v/>
      </c>
      <c r="J187" s="32">
        <v>91.45</v>
      </c>
      <c r="K187" s="33">
        <f t="shared" si="28"/>
        <v>83587.792305271898</v>
      </c>
      <c r="L187" s="33">
        <f t="shared" si="29"/>
        <v>15897210.96707827</v>
      </c>
    </row>
    <row r="188" spans="2:12">
      <c r="B188" s="29">
        <f t="shared" si="24"/>
        <v>179</v>
      </c>
      <c r="C188" s="30">
        <f t="shared" si="25"/>
        <v>0</v>
      </c>
      <c r="D188" s="31">
        <f t="shared" si="26"/>
        <v>173835.00237373722</v>
      </c>
      <c r="E188" s="31">
        <f t="shared" si="20"/>
        <v>334.57724528898495</v>
      </c>
      <c r="F188" s="31">
        <f t="shared" si="21"/>
        <v>579.45000791245741</v>
      </c>
      <c r="G188" s="31">
        <f t="shared" si="27"/>
        <v>914.02725320144236</v>
      </c>
      <c r="H188" s="31">
        <f t="shared" si="22"/>
        <v>173500.42512844823</v>
      </c>
      <c r="I188" s="28" t="str">
        <f t="shared" si="23"/>
        <v/>
      </c>
      <c r="J188" s="32">
        <v>91.45</v>
      </c>
      <c r="K188" s="33">
        <f t="shared" si="28"/>
        <v>83587.792305271912</v>
      </c>
      <c r="L188" s="33">
        <f t="shared" si="29"/>
        <v>15866613.877996592</v>
      </c>
    </row>
    <row r="189" spans="2:12">
      <c r="B189" s="29">
        <f t="shared" si="24"/>
        <v>180</v>
      </c>
      <c r="C189" s="30">
        <f t="shared" si="25"/>
        <v>0</v>
      </c>
      <c r="D189" s="31">
        <f t="shared" si="26"/>
        <v>173500.42512844823</v>
      </c>
      <c r="E189" s="31">
        <f t="shared" si="20"/>
        <v>335.69250277328172</v>
      </c>
      <c r="F189" s="31">
        <f t="shared" si="21"/>
        <v>578.33475042816076</v>
      </c>
      <c r="G189" s="31">
        <f t="shared" si="27"/>
        <v>914.02725320144248</v>
      </c>
      <c r="H189" s="31">
        <f t="shared" si="22"/>
        <v>173164.73262567495</v>
      </c>
      <c r="I189" s="28" t="str">
        <f t="shared" si="23"/>
        <v/>
      </c>
      <c r="J189" s="32">
        <v>91.45</v>
      </c>
      <c r="K189" s="33">
        <f t="shared" si="28"/>
        <v>83587.792305271912</v>
      </c>
      <c r="L189" s="33">
        <f t="shared" si="29"/>
        <v>15835914.798617974</v>
      </c>
    </row>
    <row r="190" spans="2:12">
      <c r="B190" s="29">
        <f t="shared" si="24"/>
        <v>181</v>
      </c>
      <c r="C190" s="30">
        <f t="shared" si="25"/>
        <v>0</v>
      </c>
      <c r="D190" s="31">
        <f t="shared" si="26"/>
        <v>173164.73262567495</v>
      </c>
      <c r="E190" s="31">
        <f t="shared" si="20"/>
        <v>336.81147778252603</v>
      </c>
      <c r="F190" s="31">
        <f t="shared" si="21"/>
        <v>577.21577541891645</v>
      </c>
      <c r="G190" s="31">
        <f t="shared" si="27"/>
        <v>914.02725320144248</v>
      </c>
      <c r="H190" s="31">
        <f t="shared" si="22"/>
        <v>172827.92114789243</v>
      </c>
      <c r="I190" s="28" t="str">
        <f t="shared" si="23"/>
        <v/>
      </c>
      <c r="J190" s="32">
        <v>91.45</v>
      </c>
      <c r="K190" s="33">
        <f t="shared" si="28"/>
        <v>83587.792305271912</v>
      </c>
      <c r="L190" s="33">
        <f t="shared" si="29"/>
        <v>15805113.388974763</v>
      </c>
    </row>
    <row r="191" spans="2:12">
      <c r="B191" s="29">
        <f t="shared" si="24"/>
        <v>182</v>
      </c>
      <c r="C191" s="30">
        <f t="shared" si="25"/>
        <v>0</v>
      </c>
      <c r="D191" s="31">
        <f t="shared" si="26"/>
        <v>172827.92114789243</v>
      </c>
      <c r="E191" s="31">
        <f t="shared" si="20"/>
        <v>337.93418270846769</v>
      </c>
      <c r="F191" s="31">
        <f t="shared" si="21"/>
        <v>576.09307049297479</v>
      </c>
      <c r="G191" s="31">
        <f t="shared" si="27"/>
        <v>914.02725320144248</v>
      </c>
      <c r="H191" s="31">
        <f t="shared" si="22"/>
        <v>172489.98696518395</v>
      </c>
      <c r="I191" s="28" t="str">
        <f t="shared" si="23"/>
        <v/>
      </c>
      <c r="J191" s="32">
        <v>91.45</v>
      </c>
      <c r="K191" s="33">
        <f t="shared" si="28"/>
        <v>83587.792305271912</v>
      </c>
      <c r="L191" s="33">
        <f t="shared" si="29"/>
        <v>15774209.307966074</v>
      </c>
    </row>
    <row r="192" spans="2:12">
      <c r="B192" s="29">
        <f t="shared" si="24"/>
        <v>183</v>
      </c>
      <c r="C192" s="30">
        <f t="shared" si="25"/>
        <v>0</v>
      </c>
      <c r="D192" s="31">
        <f t="shared" si="26"/>
        <v>172489.98696518395</v>
      </c>
      <c r="E192" s="31">
        <f t="shared" si="20"/>
        <v>339.0606299841628</v>
      </c>
      <c r="F192" s="31">
        <f t="shared" si="21"/>
        <v>574.96662321727979</v>
      </c>
      <c r="G192" s="31">
        <f t="shared" si="27"/>
        <v>914.02725320144259</v>
      </c>
      <c r="H192" s="31">
        <f t="shared" si="22"/>
        <v>172150.92633519979</v>
      </c>
      <c r="I192" s="28" t="str">
        <f t="shared" si="23"/>
        <v/>
      </c>
      <c r="J192" s="32">
        <v>91.45</v>
      </c>
      <c r="K192" s="33">
        <f t="shared" si="28"/>
        <v>83587.792305271927</v>
      </c>
      <c r="L192" s="33">
        <f t="shared" si="29"/>
        <v>15743202.213354021</v>
      </c>
    </row>
    <row r="193" spans="2:12">
      <c r="B193" s="29">
        <f t="shared" si="24"/>
        <v>184</v>
      </c>
      <c r="C193" s="30">
        <f t="shared" si="25"/>
        <v>0</v>
      </c>
      <c r="D193" s="31">
        <f t="shared" si="26"/>
        <v>172150.92633519979</v>
      </c>
      <c r="E193" s="31">
        <f t="shared" si="20"/>
        <v>340.19083208411007</v>
      </c>
      <c r="F193" s="31">
        <f t="shared" si="21"/>
        <v>573.83642111733263</v>
      </c>
      <c r="G193" s="31">
        <f t="shared" si="27"/>
        <v>914.0272532014427</v>
      </c>
      <c r="H193" s="31">
        <f t="shared" si="22"/>
        <v>171810.73550311569</v>
      </c>
      <c r="I193" s="28" t="str">
        <f t="shared" si="23"/>
        <v/>
      </c>
      <c r="J193" s="32">
        <v>91.45</v>
      </c>
      <c r="K193" s="33">
        <f t="shared" si="28"/>
        <v>83587.792305271942</v>
      </c>
      <c r="L193" s="33">
        <f t="shared" si="29"/>
        <v>15712091.761759931</v>
      </c>
    </row>
    <row r="194" spans="2:12">
      <c r="B194" s="29">
        <f t="shared" si="24"/>
        <v>185</v>
      </c>
      <c r="C194" s="30">
        <f t="shared" si="25"/>
        <v>0</v>
      </c>
      <c r="D194" s="31">
        <f t="shared" si="26"/>
        <v>171810.73550311569</v>
      </c>
      <c r="E194" s="31">
        <f t="shared" si="20"/>
        <v>341.3248015243903</v>
      </c>
      <c r="F194" s="31">
        <f t="shared" si="21"/>
        <v>572.7024516770523</v>
      </c>
      <c r="G194" s="31">
        <f t="shared" si="27"/>
        <v>914.02725320144259</v>
      </c>
      <c r="H194" s="31">
        <f t="shared" si="22"/>
        <v>171469.41070159129</v>
      </c>
      <c r="I194" s="28" t="str">
        <f t="shared" si="23"/>
        <v/>
      </c>
      <c r="J194" s="32">
        <v>91.45</v>
      </c>
      <c r="K194" s="33">
        <f t="shared" si="28"/>
        <v>83587.792305271927</v>
      </c>
      <c r="L194" s="33">
        <f t="shared" si="29"/>
        <v>15680877.608660525</v>
      </c>
    </row>
    <row r="195" spans="2:12">
      <c r="B195" s="29">
        <f t="shared" si="24"/>
        <v>186</v>
      </c>
      <c r="C195" s="30">
        <f t="shared" si="25"/>
        <v>0</v>
      </c>
      <c r="D195" s="31">
        <f t="shared" si="26"/>
        <v>171469.41070159129</v>
      </c>
      <c r="E195" s="31">
        <f t="shared" si="20"/>
        <v>342.46255086280496</v>
      </c>
      <c r="F195" s="31">
        <f t="shared" si="21"/>
        <v>571.56470233863763</v>
      </c>
      <c r="G195" s="31">
        <f t="shared" si="27"/>
        <v>914.02725320144259</v>
      </c>
      <c r="H195" s="31">
        <f t="shared" si="22"/>
        <v>171126.94815072848</v>
      </c>
      <c r="I195" s="28" t="str">
        <f t="shared" si="23"/>
        <v/>
      </c>
      <c r="J195" s="32">
        <v>91.45</v>
      </c>
      <c r="K195" s="33">
        <f t="shared" si="28"/>
        <v>83587.792305271927</v>
      </c>
      <c r="L195" s="33">
        <f t="shared" si="29"/>
        <v>15649559.40838412</v>
      </c>
    </row>
    <row r="196" spans="2:12">
      <c r="B196" s="29">
        <f t="shared" si="24"/>
        <v>187</v>
      </c>
      <c r="C196" s="30">
        <f t="shared" si="25"/>
        <v>0</v>
      </c>
      <c r="D196" s="31">
        <f t="shared" si="26"/>
        <v>171126.94815072848</v>
      </c>
      <c r="E196" s="31">
        <f t="shared" si="20"/>
        <v>343.60409269901447</v>
      </c>
      <c r="F196" s="31">
        <f t="shared" si="21"/>
        <v>570.42316050242823</v>
      </c>
      <c r="G196" s="31">
        <f t="shared" si="27"/>
        <v>914.0272532014427</v>
      </c>
      <c r="H196" s="31">
        <f t="shared" si="22"/>
        <v>170783.34405802947</v>
      </c>
      <c r="I196" s="28" t="str">
        <f t="shared" si="23"/>
        <v/>
      </c>
      <c r="J196" s="32">
        <v>91.45</v>
      </c>
      <c r="K196" s="33">
        <f t="shared" si="28"/>
        <v>83587.792305271942</v>
      </c>
      <c r="L196" s="33">
        <f t="shared" si="29"/>
        <v>15618136.814106796</v>
      </c>
    </row>
    <row r="197" spans="2:12">
      <c r="B197" s="29">
        <f t="shared" si="24"/>
        <v>188</v>
      </c>
      <c r="C197" s="30">
        <f t="shared" si="25"/>
        <v>0</v>
      </c>
      <c r="D197" s="31">
        <f t="shared" si="26"/>
        <v>170783.34405802947</v>
      </c>
      <c r="E197" s="31">
        <f t="shared" si="20"/>
        <v>344.74943967467777</v>
      </c>
      <c r="F197" s="31">
        <f t="shared" si="21"/>
        <v>569.27781352676493</v>
      </c>
      <c r="G197" s="31">
        <f t="shared" si="27"/>
        <v>914.0272532014427</v>
      </c>
      <c r="H197" s="31">
        <f t="shared" si="22"/>
        <v>170438.59461835478</v>
      </c>
      <c r="I197" s="28" t="str">
        <f t="shared" si="23"/>
        <v/>
      </c>
      <c r="J197" s="32">
        <v>91.45</v>
      </c>
      <c r="K197" s="33">
        <f t="shared" si="28"/>
        <v>83587.792305271942</v>
      </c>
      <c r="L197" s="33">
        <f t="shared" si="29"/>
        <v>15586609.477848545</v>
      </c>
    </row>
    <row r="198" spans="2:12">
      <c r="B198" s="29">
        <f t="shared" si="24"/>
        <v>189</v>
      </c>
      <c r="C198" s="30">
        <f t="shared" si="25"/>
        <v>0</v>
      </c>
      <c r="D198" s="31">
        <f t="shared" si="26"/>
        <v>170438.59461835478</v>
      </c>
      <c r="E198" s="31">
        <f t="shared" si="20"/>
        <v>345.89860447359354</v>
      </c>
      <c r="F198" s="31">
        <f t="shared" si="21"/>
        <v>568.12864872784928</v>
      </c>
      <c r="G198" s="31">
        <f t="shared" si="27"/>
        <v>914.02725320144282</v>
      </c>
      <c r="H198" s="31">
        <f t="shared" si="22"/>
        <v>170092.69601388118</v>
      </c>
      <c r="I198" s="28" t="str">
        <f t="shared" si="23"/>
        <v/>
      </c>
      <c r="J198" s="32">
        <v>91.45</v>
      </c>
      <c r="K198" s="33">
        <f t="shared" si="28"/>
        <v>83587.792305271942</v>
      </c>
      <c r="L198" s="33">
        <f t="shared" si="29"/>
        <v>15554977.050469434</v>
      </c>
    </row>
    <row r="199" spans="2:12">
      <c r="B199" s="29">
        <f t="shared" si="24"/>
        <v>190</v>
      </c>
      <c r="C199" s="30">
        <f t="shared" si="25"/>
        <v>0</v>
      </c>
      <c r="D199" s="31">
        <f t="shared" si="26"/>
        <v>170092.69601388118</v>
      </c>
      <c r="E199" s="31">
        <f t="shared" si="20"/>
        <v>347.05159982183864</v>
      </c>
      <c r="F199" s="31">
        <f t="shared" si="21"/>
        <v>566.97565337960395</v>
      </c>
      <c r="G199" s="31">
        <f t="shared" si="27"/>
        <v>914.02725320144259</v>
      </c>
      <c r="H199" s="31">
        <f t="shared" si="22"/>
        <v>169745.64441405935</v>
      </c>
      <c r="I199" s="28" t="str">
        <f t="shared" si="23"/>
        <v/>
      </c>
      <c r="J199" s="32">
        <v>91.45</v>
      </c>
      <c r="K199" s="33">
        <f t="shared" si="28"/>
        <v>83587.792305271927</v>
      </c>
      <c r="L199" s="33">
        <f t="shared" si="29"/>
        <v>15523239.181665728</v>
      </c>
    </row>
    <row r="200" spans="2:12">
      <c r="B200" s="29">
        <f t="shared" si="24"/>
        <v>191</v>
      </c>
      <c r="C200" s="30">
        <f t="shared" si="25"/>
        <v>0</v>
      </c>
      <c r="D200" s="31">
        <f t="shared" si="26"/>
        <v>169745.64441405935</v>
      </c>
      <c r="E200" s="31">
        <f t="shared" si="20"/>
        <v>348.20843848791174</v>
      </c>
      <c r="F200" s="31">
        <f t="shared" si="21"/>
        <v>565.8188147135312</v>
      </c>
      <c r="G200" s="31">
        <f t="shared" si="27"/>
        <v>914.02725320144293</v>
      </c>
      <c r="H200" s="31">
        <f t="shared" si="22"/>
        <v>169397.43597557145</v>
      </c>
      <c r="I200" s="28" t="str">
        <f t="shared" si="23"/>
        <v/>
      </c>
      <c r="J200" s="32">
        <v>91.45</v>
      </c>
      <c r="K200" s="33">
        <f t="shared" si="28"/>
        <v>83587.792305271956</v>
      </c>
      <c r="L200" s="33">
        <f t="shared" si="29"/>
        <v>15491395.51996601</v>
      </c>
    </row>
    <row r="201" spans="2:12">
      <c r="B201" s="29">
        <f t="shared" si="24"/>
        <v>192</v>
      </c>
      <c r="C201" s="30">
        <f t="shared" si="25"/>
        <v>0</v>
      </c>
      <c r="D201" s="31">
        <f t="shared" si="26"/>
        <v>169397.43597557145</v>
      </c>
      <c r="E201" s="31">
        <f t="shared" si="20"/>
        <v>349.36913328287142</v>
      </c>
      <c r="F201" s="31">
        <f t="shared" si="21"/>
        <v>564.65811991857151</v>
      </c>
      <c r="G201" s="31">
        <f t="shared" si="27"/>
        <v>914.02725320144293</v>
      </c>
      <c r="H201" s="31">
        <f t="shared" si="22"/>
        <v>169048.06684228859</v>
      </c>
      <c r="I201" s="28" t="str">
        <f t="shared" si="23"/>
        <v/>
      </c>
      <c r="J201" s="32">
        <v>91.45</v>
      </c>
      <c r="K201" s="33">
        <f t="shared" si="28"/>
        <v>83587.792305271956</v>
      </c>
      <c r="L201" s="33">
        <f t="shared" si="29"/>
        <v>15459445.712727292</v>
      </c>
    </row>
    <row r="202" spans="2:12">
      <c r="B202" s="29">
        <f t="shared" si="24"/>
        <v>193</v>
      </c>
      <c r="C202" s="30">
        <f t="shared" si="25"/>
        <v>0</v>
      </c>
      <c r="D202" s="31">
        <f t="shared" si="26"/>
        <v>169048.06684228859</v>
      </c>
      <c r="E202" s="31">
        <f t="shared" ref="E202:E265" si="30">IF(B202="","",G202-F202)</f>
        <v>350.53369706048113</v>
      </c>
      <c r="F202" s="31">
        <f t="shared" ref="F202:F265" si="31">IF(B202="","",D202*Vextir/12)</f>
        <v>563.49355614096203</v>
      </c>
      <c r="G202" s="31">
        <f t="shared" si="27"/>
        <v>914.02725320144316</v>
      </c>
      <c r="H202" s="31">
        <f t="shared" ref="H202:H265" si="32">IF(B202="","",D202-E202)</f>
        <v>168697.53314522811</v>
      </c>
      <c r="I202" s="28" t="str">
        <f t="shared" ref="I202:I265" si="33">IF((OR(B202="",I201="")),"",I201*(1+Mán.verðbólga))</f>
        <v/>
      </c>
      <c r="J202" s="32">
        <v>91.45</v>
      </c>
      <c r="K202" s="33">
        <f t="shared" si="28"/>
        <v>83587.792305271985</v>
      </c>
      <c r="L202" s="33">
        <f t="shared" si="29"/>
        <v>15427389.406131111</v>
      </c>
    </row>
    <row r="203" spans="2:12">
      <c r="B203" s="29">
        <f t="shared" ref="B203:B266" si="34">IF(OR(B202="",B202=Fj.afborgana),"",B202+1)</f>
        <v>194</v>
      </c>
      <c r="C203" s="30">
        <f t="shared" ref="C203:C266" si="35">IF(B203="","",IF(Verðbólga=0,0,+H202*I203/I202-H202))</f>
        <v>0</v>
      </c>
      <c r="D203" s="31">
        <f t="shared" ref="D203:D266" si="36">IF(B203="","",IF(OR(Verðbólga="",Verðbólga=0),H202,H202*I203/I202))</f>
        <v>168697.53314522811</v>
      </c>
      <c r="E203" s="31">
        <f t="shared" si="30"/>
        <v>351.7021427173496</v>
      </c>
      <c r="F203" s="31">
        <f t="shared" si="31"/>
        <v>562.32511048409367</v>
      </c>
      <c r="G203" s="31">
        <f t="shared" ref="G203:G266" si="37">IF(B203="","",PMT(Vextir/12,Fj.afborgana-B202,-D203))</f>
        <v>914.02725320144327</v>
      </c>
      <c r="H203" s="31">
        <f t="shared" si="32"/>
        <v>168345.83100251076</v>
      </c>
      <c r="I203" s="28" t="str">
        <f t="shared" si="33"/>
        <v/>
      </c>
      <c r="J203" s="32">
        <v>91.45</v>
      </c>
      <c r="K203" s="33">
        <f t="shared" ref="K203:K266" si="38">J203*G203</f>
        <v>83587.792305271985</v>
      </c>
      <c r="L203" s="33">
        <f t="shared" ref="L203:L266" si="39">H203*J203</f>
        <v>15395226.24517961</v>
      </c>
    </row>
    <row r="204" spans="2:12">
      <c r="B204" s="29">
        <f t="shared" si="34"/>
        <v>195</v>
      </c>
      <c r="C204" s="30">
        <f t="shared" si="35"/>
        <v>0</v>
      </c>
      <c r="D204" s="31">
        <f t="shared" si="36"/>
        <v>168345.83100251076</v>
      </c>
      <c r="E204" s="31">
        <f t="shared" si="30"/>
        <v>352.87448319307407</v>
      </c>
      <c r="F204" s="31">
        <f t="shared" si="31"/>
        <v>561.1527700083692</v>
      </c>
      <c r="G204" s="31">
        <f t="shared" si="37"/>
        <v>914.02725320144327</v>
      </c>
      <c r="H204" s="31">
        <f t="shared" si="32"/>
        <v>167992.9565193177</v>
      </c>
      <c r="I204" s="28" t="str">
        <f t="shared" si="33"/>
        <v/>
      </c>
      <c r="J204" s="32">
        <v>91.45</v>
      </c>
      <c r="K204" s="33">
        <f t="shared" si="38"/>
        <v>83587.792305271985</v>
      </c>
      <c r="L204" s="33">
        <f t="shared" si="39"/>
        <v>15362955.873691604</v>
      </c>
    </row>
    <row r="205" spans="2:12">
      <c r="B205" s="29">
        <f t="shared" si="34"/>
        <v>196</v>
      </c>
      <c r="C205" s="30">
        <f t="shared" si="35"/>
        <v>0</v>
      </c>
      <c r="D205" s="31">
        <f t="shared" si="36"/>
        <v>167992.9565193177</v>
      </c>
      <c r="E205" s="31">
        <f t="shared" si="30"/>
        <v>354.05073147038445</v>
      </c>
      <c r="F205" s="31">
        <f t="shared" si="31"/>
        <v>559.97652173105905</v>
      </c>
      <c r="G205" s="31">
        <f t="shared" si="37"/>
        <v>914.0272532014435</v>
      </c>
      <c r="H205" s="31">
        <f t="shared" si="32"/>
        <v>167638.90578784732</v>
      </c>
      <c r="I205" s="28" t="str">
        <f t="shared" si="33"/>
        <v/>
      </c>
      <c r="J205" s="32">
        <v>91.45</v>
      </c>
      <c r="K205" s="33">
        <f t="shared" si="38"/>
        <v>83587.792305272014</v>
      </c>
      <c r="L205" s="33">
        <f t="shared" si="39"/>
        <v>15330577.934298638</v>
      </c>
    </row>
    <row r="206" spans="2:12">
      <c r="B206" s="29">
        <f t="shared" si="34"/>
        <v>197</v>
      </c>
      <c r="C206" s="30">
        <f t="shared" si="35"/>
        <v>0</v>
      </c>
      <c r="D206" s="31">
        <f t="shared" si="36"/>
        <v>167638.90578784732</v>
      </c>
      <c r="E206" s="31">
        <f t="shared" si="30"/>
        <v>355.23090057528566</v>
      </c>
      <c r="F206" s="31">
        <f t="shared" si="31"/>
        <v>558.79635262615773</v>
      </c>
      <c r="G206" s="31">
        <f t="shared" si="37"/>
        <v>914.02725320144339</v>
      </c>
      <c r="H206" s="31">
        <f t="shared" si="32"/>
        <v>167283.67488727203</v>
      </c>
      <c r="I206" s="28" t="str">
        <f t="shared" si="33"/>
        <v/>
      </c>
      <c r="J206" s="32">
        <v>91.45</v>
      </c>
      <c r="K206" s="33">
        <f t="shared" si="38"/>
        <v>83587.792305272</v>
      </c>
      <c r="L206" s="33">
        <f t="shared" si="39"/>
        <v>15298092.068441028</v>
      </c>
    </row>
    <row r="207" spans="2:12">
      <c r="B207" s="29">
        <f t="shared" si="34"/>
        <v>198</v>
      </c>
      <c r="C207" s="30">
        <f t="shared" si="35"/>
        <v>0</v>
      </c>
      <c r="D207" s="31">
        <f t="shared" si="36"/>
        <v>167283.67488727203</v>
      </c>
      <c r="E207" s="31">
        <f t="shared" si="30"/>
        <v>356.41500357720338</v>
      </c>
      <c r="F207" s="31">
        <f t="shared" si="31"/>
        <v>557.61224962424012</v>
      </c>
      <c r="G207" s="31">
        <f t="shared" si="37"/>
        <v>914.0272532014435</v>
      </c>
      <c r="H207" s="31">
        <f t="shared" si="32"/>
        <v>166927.25988369485</v>
      </c>
      <c r="I207" s="28" t="str">
        <f t="shared" si="33"/>
        <v/>
      </c>
      <c r="J207" s="32">
        <v>91.45</v>
      </c>
      <c r="K207" s="33">
        <f t="shared" si="38"/>
        <v>83587.792305272014</v>
      </c>
      <c r="L207" s="33">
        <f t="shared" si="39"/>
        <v>15265497.916363895</v>
      </c>
    </row>
    <row r="208" spans="2:12">
      <c r="B208" s="29">
        <f t="shared" si="34"/>
        <v>199</v>
      </c>
      <c r="C208" s="30">
        <f t="shared" si="35"/>
        <v>0</v>
      </c>
      <c r="D208" s="31">
        <f t="shared" si="36"/>
        <v>166927.25988369485</v>
      </c>
      <c r="E208" s="31">
        <f t="shared" si="30"/>
        <v>357.60305358912751</v>
      </c>
      <c r="F208" s="31">
        <f t="shared" si="31"/>
        <v>556.4241996123161</v>
      </c>
      <c r="G208" s="31">
        <f t="shared" si="37"/>
        <v>914.02725320144361</v>
      </c>
      <c r="H208" s="31">
        <f t="shared" si="32"/>
        <v>166569.65683010573</v>
      </c>
      <c r="I208" s="28" t="str">
        <f t="shared" si="33"/>
        <v/>
      </c>
      <c r="J208" s="32">
        <v>91.45</v>
      </c>
      <c r="K208" s="33">
        <f t="shared" si="38"/>
        <v>83587.792305272014</v>
      </c>
      <c r="L208" s="33">
        <f t="shared" si="39"/>
        <v>15232795.117113169</v>
      </c>
    </row>
    <row r="209" spans="2:12">
      <c r="B209" s="29">
        <f t="shared" si="34"/>
        <v>200</v>
      </c>
      <c r="C209" s="30">
        <f t="shared" si="35"/>
        <v>0</v>
      </c>
      <c r="D209" s="31">
        <f t="shared" si="36"/>
        <v>166569.65683010573</v>
      </c>
      <c r="E209" s="31">
        <f t="shared" si="30"/>
        <v>358.79506376775794</v>
      </c>
      <c r="F209" s="31">
        <f t="shared" si="31"/>
        <v>555.23218943368579</v>
      </c>
      <c r="G209" s="31">
        <f t="shared" si="37"/>
        <v>914.02725320144373</v>
      </c>
      <c r="H209" s="31">
        <f t="shared" si="32"/>
        <v>166210.86176633797</v>
      </c>
      <c r="I209" s="28" t="str">
        <f t="shared" si="33"/>
        <v/>
      </c>
      <c r="J209" s="32">
        <v>91.45</v>
      </c>
      <c r="K209" s="33">
        <f t="shared" si="38"/>
        <v>83587.792305272029</v>
      </c>
      <c r="L209" s="33">
        <f t="shared" si="39"/>
        <v>15199983.308531608</v>
      </c>
    </row>
    <row r="210" spans="2:12">
      <c r="B210" s="29">
        <f t="shared" si="34"/>
        <v>201</v>
      </c>
      <c r="C210" s="30">
        <f t="shared" si="35"/>
        <v>0</v>
      </c>
      <c r="D210" s="31">
        <f t="shared" si="36"/>
        <v>166210.86176633797</v>
      </c>
      <c r="E210" s="31">
        <f t="shared" si="30"/>
        <v>359.99104731365048</v>
      </c>
      <c r="F210" s="31">
        <f t="shared" si="31"/>
        <v>554.03620588779324</v>
      </c>
      <c r="G210" s="31">
        <f t="shared" si="37"/>
        <v>914.02725320144373</v>
      </c>
      <c r="H210" s="31">
        <f t="shared" si="32"/>
        <v>165850.87071902433</v>
      </c>
      <c r="I210" s="28" t="str">
        <f t="shared" si="33"/>
        <v/>
      </c>
      <c r="J210" s="32">
        <v>91.45</v>
      </c>
      <c r="K210" s="33">
        <f t="shared" si="38"/>
        <v>83587.792305272029</v>
      </c>
      <c r="L210" s="33">
        <f t="shared" si="39"/>
        <v>15167062.127254775</v>
      </c>
    </row>
    <row r="211" spans="2:12">
      <c r="B211" s="29">
        <f t="shared" si="34"/>
        <v>202</v>
      </c>
      <c r="C211" s="30">
        <f t="shared" si="35"/>
        <v>0</v>
      </c>
      <c r="D211" s="31">
        <f t="shared" si="36"/>
        <v>165850.87071902433</v>
      </c>
      <c r="E211" s="31">
        <f t="shared" si="30"/>
        <v>361.19101747136278</v>
      </c>
      <c r="F211" s="31">
        <f t="shared" si="31"/>
        <v>552.83623573008106</v>
      </c>
      <c r="G211" s="31">
        <f t="shared" si="37"/>
        <v>914.02725320144384</v>
      </c>
      <c r="H211" s="31">
        <f t="shared" si="32"/>
        <v>165489.67970155296</v>
      </c>
      <c r="I211" s="28" t="str">
        <f t="shared" si="33"/>
        <v/>
      </c>
      <c r="J211" s="32">
        <v>91.45</v>
      </c>
      <c r="K211" s="33">
        <f t="shared" si="38"/>
        <v>83587.792305272043</v>
      </c>
      <c r="L211" s="33">
        <f t="shared" si="39"/>
        <v>15134031.208707018</v>
      </c>
    </row>
    <row r="212" spans="2:12">
      <c r="B212" s="29">
        <f t="shared" si="34"/>
        <v>203</v>
      </c>
      <c r="C212" s="30">
        <f t="shared" si="35"/>
        <v>0</v>
      </c>
      <c r="D212" s="31">
        <f t="shared" si="36"/>
        <v>165489.67970155296</v>
      </c>
      <c r="E212" s="31">
        <f t="shared" si="30"/>
        <v>362.3949875296006</v>
      </c>
      <c r="F212" s="31">
        <f t="shared" si="31"/>
        <v>551.63226567184324</v>
      </c>
      <c r="G212" s="31">
        <f t="shared" si="37"/>
        <v>914.02725320144384</v>
      </c>
      <c r="H212" s="31">
        <f t="shared" si="32"/>
        <v>165127.28471402335</v>
      </c>
      <c r="I212" s="28" t="str">
        <f t="shared" si="33"/>
        <v/>
      </c>
      <c r="J212" s="32">
        <v>91.45</v>
      </c>
      <c r="K212" s="33">
        <f t="shared" si="38"/>
        <v>83587.792305272043</v>
      </c>
      <c r="L212" s="33">
        <f t="shared" si="39"/>
        <v>15100890.187097436</v>
      </c>
    </row>
    <row r="213" spans="2:12">
      <c r="B213" s="29">
        <f t="shared" si="34"/>
        <v>204</v>
      </c>
      <c r="C213" s="30">
        <f t="shared" si="35"/>
        <v>0</v>
      </c>
      <c r="D213" s="31">
        <f t="shared" si="36"/>
        <v>165127.28471402335</v>
      </c>
      <c r="E213" s="31">
        <f t="shared" si="30"/>
        <v>363.60297082136606</v>
      </c>
      <c r="F213" s="31">
        <f t="shared" si="31"/>
        <v>550.4242823800779</v>
      </c>
      <c r="G213" s="31">
        <f t="shared" si="37"/>
        <v>914.02725320144395</v>
      </c>
      <c r="H213" s="31">
        <f t="shared" si="32"/>
        <v>164763.68174320197</v>
      </c>
      <c r="I213" s="28" t="str">
        <f t="shared" si="33"/>
        <v/>
      </c>
      <c r="J213" s="32">
        <v>91.45</v>
      </c>
      <c r="K213" s="33">
        <f t="shared" si="38"/>
        <v>83587.792305272058</v>
      </c>
      <c r="L213" s="33">
        <f t="shared" si="39"/>
        <v>15067638.695415821</v>
      </c>
    </row>
    <row r="214" spans="2:12">
      <c r="B214" s="29">
        <f t="shared" si="34"/>
        <v>205</v>
      </c>
      <c r="C214" s="30">
        <f t="shared" si="35"/>
        <v>0</v>
      </c>
      <c r="D214" s="31">
        <f t="shared" si="36"/>
        <v>164763.68174320197</v>
      </c>
      <c r="E214" s="31">
        <f t="shared" si="30"/>
        <v>364.81498072410386</v>
      </c>
      <c r="F214" s="31">
        <f t="shared" si="31"/>
        <v>549.21227247733998</v>
      </c>
      <c r="G214" s="31">
        <f t="shared" si="37"/>
        <v>914.02725320144384</v>
      </c>
      <c r="H214" s="31">
        <f t="shared" si="32"/>
        <v>164398.86676247788</v>
      </c>
      <c r="I214" s="28" t="str">
        <f t="shared" si="33"/>
        <v/>
      </c>
      <c r="J214" s="32">
        <v>91.45</v>
      </c>
      <c r="K214" s="33">
        <f t="shared" si="38"/>
        <v>83587.792305272043</v>
      </c>
      <c r="L214" s="33">
        <f t="shared" si="39"/>
        <v>15034276.365428602</v>
      </c>
    </row>
    <row r="215" spans="2:12">
      <c r="B215" s="29">
        <f t="shared" si="34"/>
        <v>206</v>
      </c>
      <c r="C215" s="30">
        <f t="shared" si="35"/>
        <v>0</v>
      </c>
      <c r="D215" s="31">
        <f t="shared" si="36"/>
        <v>164398.86676247788</v>
      </c>
      <c r="E215" s="31">
        <f t="shared" si="30"/>
        <v>366.0310306598509</v>
      </c>
      <c r="F215" s="31">
        <f t="shared" si="31"/>
        <v>547.99622254159294</v>
      </c>
      <c r="G215" s="31">
        <f t="shared" si="37"/>
        <v>914.02725320144384</v>
      </c>
      <c r="H215" s="31">
        <f t="shared" si="32"/>
        <v>164032.83573181802</v>
      </c>
      <c r="I215" s="28" t="str">
        <f t="shared" si="33"/>
        <v/>
      </c>
      <c r="J215" s="32">
        <v>91.45</v>
      </c>
      <c r="K215" s="33">
        <f t="shared" si="38"/>
        <v>83587.792305272043</v>
      </c>
      <c r="L215" s="33">
        <f t="shared" si="39"/>
        <v>15000802.827674758</v>
      </c>
    </row>
    <row r="216" spans="2:12">
      <c r="B216" s="29">
        <f t="shared" si="34"/>
        <v>207</v>
      </c>
      <c r="C216" s="30">
        <f t="shared" si="35"/>
        <v>0</v>
      </c>
      <c r="D216" s="31">
        <f t="shared" si="36"/>
        <v>164032.83573181802</v>
      </c>
      <c r="E216" s="31">
        <f t="shared" si="30"/>
        <v>367.25113409538403</v>
      </c>
      <c r="F216" s="31">
        <f t="shared" si="31"/>
        <v>546.77611910606004</v>
      </c>
      <c r="G216" s="31">
        <f t="shared" si="37"/>
        <v>914.02725320144407</v>
      </c>
      <c r="H216" s="31">
        <f t="shared" si="32"/>
        <v>163665.58459772263</v>
      </c>
      <c r="I216" s="28" t="str">
        <f t="shared" si="33"/>
        <v/>
      </c>
      <c r="J216" s="32">
        <v>91.45</v>
      </c>
      <c r="K216" s="33">
        <f t="shared" si="38"/>
        <v>83587.792305272058</v>
      </c>
      <c r="L216" s="33">
        <f t="shared" si="39"/>
        <v>14967217.711461734</v>
      </c>
    </row>
    <row r="217" spans="2:12">
      <c r="B217" s="29">
        <f t="shared" si="34"/>
        <v>208</v>
      </c>
      <c r="C217" s="30">
        <f t="shared" si="35"/>
        <v>0</v>
      </c>
      <c r="D217" s="31">
        <f t="shared" si="36"/>
        <v>163665.58459772263</v>
      </c>
      <c r="E217" s="31">
        <f t="shared" si="30"/>
        <v>368.47530454236846</v>
      </c>
      <c r="F217" s="31">
        <f t="shared" si="31"/>
        <v>545.55194865907549</v>
      </c>
      <c r="G217" s="31">
        <f t="shared" si="37"/>
        <v>914.02725320144395</v>
      </c>
      <c r="H217" s="31">
        <f t="shared" si="32"/>
        <v>163297.10929318026</v>
      </c>
      <c r="I217" s="28" t="str">
        <f t="shared" si="33"/>
        <v/>
      </c>
      <c r="J217" s="32">
        <v>91.45</v>
      </c>
      <c r="K217" s="33">
        <f t="shared" si="38"/>
        <v>83587.792305272058</v>
      </c>
      <c r="L217" s="33">
        <f t="shared" si="39"/>
        <v>14933520.644861335</v>
      </c>
    </row>
    <row r="218" spans="2:12">
      <c r="B218" s="29">
        <f t="shared" si="34"/>
        <v>209</v>
      </c>
      <c r="C218" s="30">
        <f t="shared" si="35"/>
        <v>0</v>
      </c>
      <c r="D218" s="31">
        <f t="shared" si="36"/>
        <v>163297.10929318026</v>
      </c>
      <c r="E218" s="31">
        <f t="shared" si="30"/>
        <v>369.70355555750984</v>
      </c>
      <c r="F218" s="31">
        <f t="shared" si="31"/>
        <v>544.32369764393422</v>
      </c>
      <c r="G218" s="31">
        <f t="shared" si="37"/>
        <v>914.02725320144407</v>
      </c>
      <c r="H218" s="31">
        <f t="shared" si="32"/>
        <v>162927.40573762276</v>
      </c>
      <c r="I218" s="28" t="str">
        <f t="shared" si="33"/>
        <v/>
      </c>
      <c r="J218" s="32">
        <v>91.45</v>
      </c>
      <c r="K218" s="33">
        <f t="shared" si="38"/>
        <v>83587.792305272058</v>
      </c>
      <c r="L218" s="33">
        <f t="shared" si="39"/>
        <v>14899711.254705602</v>
      </c>
    </row>
    <row r="219" spans="2:12">
      <c r="B219" s="29">
        <f t="shared" si="34"/>
        <v>210</v>
      </c>
      <c r="C219" s="30">
        <f t="shared" si="35"/>
        <v>0</v>
      </c>
      <c r="D219" s="31">
        <f t="shared" si="36"/>
        <v>162927.40573762276</v>
      </c>
      <c r="E219" s="31">
        <f t="shared" si="30"/>
        <v>370.93590074270151</v>
      </c>
      <c r="F219" s="31">
        <f t="shared" si="31"/>
        <v>543.09135245874256</v>
      </c>
      <c r="G219" s="31">
        <f t="shared" si="37"/>
        <v>914.02725320144407</v>
      </c>
      <c r="H219" s="31">
        <f t="shared" si="32"/>
        <v>162556.46983688005</v>
      </c>
      <c r="I219" s="28" t="str">
        <f t="shared" si="33"/>
        <v/>
      </c>
      <c r="J219" s="32">
        <v>91.45</v>
      </c>
      <c r="K219" s="33">
        <f t="shared" si="38"/>
        <v>83587.792305272058</v>
      </c>
      <c r="L219" s="33">
        <f t="shared" si="39"/>
        <v>14865789.166582681</v>
      </c>
    </row>
    <row r="220" spans="2:12">
      <c r="B220" s="29">
        <f t="shared" si="34"/>
        <v>211</v>
      </c>
      <c r="C220" s="30">
        <f t="shared" si="35"/>
        <v>0</v>
      </c>
      <c r="D220" s="31">
        <f t="shared" si="36"/>
        <v>162556.46983688005</v>
      </c>
      <c r="E220" s="31">
        <f t="shared" si="30"/>
        <v>372.17235374517736</v>
      </c>
      <c r="F220" s="31">
        <f t="shared" si="31"/>
        <v>541.85489945626682</v>
      </c>
      <c r="G220" s="31">
        <f t="shared" si="37"/>
        <v>914.02725320144418</v>
      </c>
      <c r="H220" s="31">
        <f t="shared" si="32"/>
        <v>162184.29748313487</v>
      </c>
      <c r="I220" s="28" t="str">
        <f t="shared" si="33"/>
        <v/>
      </c>
      <c r="J220" s="32">
        <v>91.45</v>
      </c>
      <c r="K220" s="33">
        <f t="shared" si="38"/>
        <v>83587.792305272073</v>
      </c>
      <c r="L220" s="33">
        <f t="shared" si="39"/>
        <v>14831754.004832685</v>
      </c>
    </row>
    <row r="221" spans="2:12">
      <c r="B221" s="29">
        <f t="shared" si="34"/>
        <v>212</v>
      </c>
      <c r="C221" s="30">
        <f t="shared" si="35"/>
        <v>0</v>
      </c>
      <c r="D221" s="31">
        <f t="shared" si="36"/>
        <v>162184.29748313487</v>
      </c>
      <c r="E221" s="31">
        <f t="shared" si="30"/>
        <v>373.41292825766152</v>
      </c>
      <c r="F221" s="31">
        <f t="shared" si="31"/>
        <v>540.61432494378289</v>
      </c>
      <c r="G221" s="31">
        <f t="shared" si="37"/>
        <v>914.02725320144441</v>
      </c>
      <c r="H221" s="31">
        <f t="shared" si="32"/>
        <v>161810.88455487721</v>
      </c>
      <c r="I221" s="28" t="str">
        <f t="shared" si="33"/>
        <v/>
      </c>
      <c r="J221" s="32">
        <v>91.45</v>
      </c>
      <c r="K221" s="33">
        <f t="shared" si="38"/>
        <v>83587.792305272087</v>
      </c>
      <c r="L221" s="33">
        <f t="shared" si="39"/>
        <v>14797605.392543521</v>
      </c>
    </row>
    <row r="222" spans="2:12">
      <c r="B222" s="29">
        <f t="shared" si="34"/>
        <v>213</v>
      </c>
      <c r="C222" s="30">
        <f t="shared" si="35"/>
        <v>0</v>
      </c>
      <c r="D222" s="31">
        <f t="shared" si="36"/>
        <v>161810.88455487721</v>
      </c>
      <c r="E222" s="31">
        <f t="shared" si="30"/>
        <v>374.6576380185204</v>
      </c>
      <c r="F222" s="31">
        <f t="shared" si="31"/>
        <v>539.36961518292401</v>
      </c>
      <c r="G222" s="31">
        <f t="shared" si="37"/>
        <v>914.02725320144441</v>
      </c>
      <c r="H222" s="31">
        <f t="shared" si="32"/>
        <v>161436.22691685869</v>
      </c>
      <c r="I222" s="28" t="str">
        <f t="shared" si="33"/>
        <v/>
      </c>
      <c r="J222" s="32">
        <v>91.45</v>
      </c>
      <c r="K222" s="33">
        <f t="shared" si="38"/>
        <v>83587.792305272087</v>
      </c>
      <c r="L222" s="33">
        <f t="shared" si="39"/>
        <v>14763342.951546729</v>
      </c>
    </row>
    <row r="223" spans="2:12">
      <c r="B223" s="29">
        <f t="shared" si="34"/>
        <v>214</v>
      </c>
      <c r="C223" s="30">
        <f t="shared" si="35"/>
        <v>0</v>
      </c>
      <c r="D223" s="31">
        <f t="shared" si="36"/>
        <v>161436.22691685869</v>
      </c>
      <c r="E223" s="31">
        <f t="shared" si="30"/>
        <v>375.9064968119153</v>
      </c>
      <c r="F223" s="31">
        <f t="shared" si="31"/>
        <v>538.12075638952899</v>
      </c>
      <c r="G223" s="31">
        <f t="shared" si="37"/>
        <v>914.0272532014443</v>
      </c>
      <c r="H223" s="31">
        <f t="shared" si="32"/>
        <v>161060.32042004677</v>
      </c>
      <c r="I223" s="28" t="str">
        <f t="shared" si="33"/>
        <v/>
      </c>
      <c r="J223" s="32">
        <v>91.45</v>
      </c>
      <c r="K223" s="33">
        <f t="shared" si="38"/>
        <v>83587.792305272087</v>
      </c>
      <c r="L223" s="33">
        <f t="shared" si="39"/>
        <v>14728966.302413277</v>
      </c>
    </row>
    <row r="224" spans="2:12">
      <c r="B224" s="29">
        <f t="shared" si="34"/>
        <v>215</v>
      </c>
      <c r="C224" s="30">
        <f t="shared" si="35"/>
        <v>0</v>
      </c>
      <c r="D224" s="31">
        <f t="shared" si="36"/>
        <v>161060.32042004677</v>
      </c>
      <c r="E224" s="31">
        <f t="shared" si="30"/>
        <v>377.15951846795519</v>
      </c>
      <c r="F224" s="31">
        <f t="shared" si="31"/>
        <v>536.86773473348933</v>
      </c>
      <c r="G224" s="31">
        <f t="shared" si="37"/>
        <v>914.02725320144452</v>
      </c>
      <c r="H224" s="31">
        <f t="shared" si="32"/>
        <v>160683.16090157881</v>
      </c>
      <c r="I224" s="28" t="str">
        <f t="shared" si="33"/>
        <v/>
      </c>
      <c r="J224" s="32">
        <v>91.45</v>
      </c>
      <c r="K224" s="33">
        <f t="shared" si="38"/>
        <v>83587.792305272102</v>
      </c>
      <c r="L224" s="33">
        <f t="shared" si="39"/>
        <v>14694475.064449383</v>
      </c>
    </row>
    <row r="225" spans="2:12">
      <c r="B225" s="29">
        <f t="shared" si="34"/>
        <v>216</v>
      </c>
      <c r="C225" s="30">
        <f t="shared" si="35"/>
        <v>0</v>
      </c>
      <c r="D225" s="31">
        <f t="shared" si="36"/>
        <v>160683.16090157881</v>
      </c>
      <c r="E225" s="31">
        <f t="shared" si="30"/>
        <v>378.41671686284849</v>
      </c>
      <c r="F225" s="31">
        <f t="shared" si="31"/>
        <v>535.61053633859603</v>
      </c>
      <c r="G225" s="31">
        <f t="shared" si="37"/>
        <v>914.02725320144452</v>
      </c>
      <c r="H225" s="31">
        <f t="shared" si="32"/>
        <v>160304.74418471596</v>
      </c>
      <c r="I225" s="28" t="str">
        <f t="shared" si="33"/>
        <v/>
      </c>
      <c r="J225" s="32">
        <v>91.45</v>
      </c>
      <c r="K225" s="33">
        <f t="shared" si="38"/>
        <v>83587.792305272102</v>
      </c>
      <c r="L225" s="33">
        <f t="shared" si="39"/>
        <v>14659868.855692275</v>
      </c>
    </row>
    <row r="226" spans="2:12">
      <c r="B226" s="29">
        <f t="shared" si="34"/>
        <v>217</v>
      </c>
      <c r="C226" s="30">
        <f t="shared" si="35"/>
        <v>0</v>
      </c>
      <c r="D226" s="31">
        <f t="shared" si="36"/>
        <v>160304.74418471596</v>
      </c>
      <c r="E226" s="31">
        <f t="shared" si="30"/>
        <v>379.67810591905811</v>
      </c>
      <c r="F226" s="31">
        <f t="shared" si="31"/>
        <v>534.34914728238653</v>
      </c>
      <c r="G226" s="31">
        <f t="shared" si="37"/>
        <v>914.02725320144464</v>
      </c>
      <c r="H226" s="31">
        <f t="shared" si="32"/>
        <v>159925.0660787969</v>
      </c>
      <c r="I226" s="28" t="str">
        <f t="shared" si="33"/>
        <v/>
      </c>
      <c r="J226" s="32">
        <v>91.45</v>
      </c>
      <c r="K226" s="33">
        <f t="shared" si="38"/>
        <v>83587.792305272116</v>
      </c>
      <c r="L226" s="33">
        <f t="shared" si="39"/>
        <v>14625147.292905977</v>
      </c>
    </row>
    <row r="227" spans="2:12">
      <c r="B227" s="29">
        <f t="shared" si="34"/>
        <v>218</v>
      </c>
      <c r="C227" s="30">
        <f t="shared" si="35"/>
        <v>0</v>
      </c>
      <c r="D227" s="31">
        <f t="shared" si="36"/>
        <v>159925.0660787969</v>
      </c>
      <c r="E227" s="31">
        <f t="shared" si="30"/>
        <v>380.94369960545475</v>
      </c>
      <c r="F227" s="31">
        <f t="shared" si="31"/>
        <v>533.08355359598966</v>
      </c>
      <c r="G227" s="31">
        <f t="shared" si="37"/>
        <v>914.02725320144441</v>
      </c>
      <c r="H227" s="31">
        <f t="shared" si="32"/>
        <v>159544.12237919145</v>
      </c>
      <c r="I227" s="28" t="str">
        <f t="shared" si="33"/>
        <v/>
      </c>
      <c r="J227" s="32">
        <v>91.45</v>
      </c>
      <c r="K227" s="33">
        <f t="shared" si="38"/>
        <v>83587.792305272087</v>
      </c>
      <c r="L227" s="33">
        <f t="shared" si="39"/>
        <v>14590309.991577059</v>
      </c>
    </row>
    <row r="228" spans="2:12">
      <c r="B228" s="29">
        <f t="shared" si="34"/>
        <v>219</v>
      </c>
      <c r="C228" s="30">
        <f t="shared" si="35"/>
        <v>0</v>
      </c>
      <c r="D228" s="31">
        <f t="shared" si="36"/>
        <v>159544.12237919145</v>
      </c>
      <c r="E228" s="31">
        <f t="shared" si="30"/>
        <v>382.21351193747307</v>
      </c>
      <c r="F228" s="31">
        <f t="shared" si="31"/>
        <v>531.81374126397156</v>
      </c>
      <c r="G228" s="31">
        <f t="shared" si="37"/>
        <v>914.02725320144464</v>
      </c>
      <c r="H228" s="31">
        <f t="shared" si="32"/>
        <v>159161.90886725398</v>
      </c>
      <c r="I228" s="28" t="str">
        <f t="shared" si="33"/>
        <v/>
      </c>
      <c r="J228" s="32">
        <v>91.45</v>
      </c>
      <c r="K228" s="33">
        <f t="shared" si="38"/>
        <v>83587.792305272116</v>
      </c>
      <c r="L228" s="33">
        <f t="shared" si="39"/>
        <v>14555356.565910377</v>
      </c>
    </row>
    <row r="229" spans="2:12">
      <c r="B229" s="29">
        <f t="shared" si="34"/>
        <v>220</v>
      </c>
      <c r="C229" s="30">
        <f t="shared" si="35"/>
        <v>0</v>
      </c>
      <c r="D229" s="31">
        <f t="shared" si="36"/>
        <v>159161.90886725398</v>
      </c>
      <c r="E229" s="31">
        <f t="shared" si="30"/>
        <v>383.48755697726483</v>
      </c>
      <c r="F229" s="31">
        <f t="shared" si="31"/>
        <v>530.53969622417992</v>
      </c>
      <c r="G229" s="31">
        <f t="shared" si="37"/>
        <v>914.02725320144475</v>
      </c>
      <c r="H229" s="31">
        <f t="shared" si="32"/>
        <v>158778.42131027672</v>
      </c>
      <c r="I229" s="28" t="str">
        <f t="shared" si="33"/>
        <v/>
      </c>
      <c r="J229" s="32">
        <v>91.45</v>
      </c>
      <c r="K229" s="33">
        <f t="shared" si="38"/>
        <v>83587.792305272131</v>
      </c>
      <c r="L229" s="33">
        <f t="shared" si="39"/>
        <v>14520286.628824808</v>
      </c>
    </row>
    <row r="230" spans="2:12">
      <c r="B230" s="29">
        <f t="shared" si="34"/>
        <v>221</v>
      </c>
      <c r="C230" s="30">
        <f t="shared" si="35"/>
        <v>0</v>
      </c>
      <c r="D230" s="31">
        <f t="shared" si="36"/>
        <v>158778.42131027672</v>
      </c>
      <c r="E230" s="31">
        <f t="shared" si="30"/>
        <v>384.76584883385567</v>
      </c>
      <c r="F230" s="31">
        <f t="shared" si="31"/>
        <v>529.26140436758908</v>
      </c>
      <c r="G230" s="31">
        <f t="shared" si="37"/>
        <v>914.02725320144475</v>
      </c>
      <c r="H230" s="31">
        <f t="shared" si="32"/>
        <v>158393.65546144286</v>
      </c>
      <c r="I230" s="28" t="str">
        <f t="shared" si="33"/>
        <v/>
      </c>
      <c r="J230" s="32">
        <v>91.45</v>
      </c>
      <c r="K230" s="33">
        <f t="shared" si="38"/>
        <v>83587.792305272131</v>
      </c>
      <c r="L230" s="33">
        <f t="shared" si="39"/>
        <v>14485099.79194895</v>
      </c>
    </row>
    <row r="231" spans="2:12">
      <c r="B231" s="29">
        <f t="shared" si="34"/>
        <v>222</v>
      </c>
      <c r="C231" s="30">
        <f t="shared" si="35"/>
        <v>0</v>
      </c>
      <c r="D231" s="31">
        <f t="shared" si="36"/>
        <v>158393.65546144286</v>
      </c>
      <c r="E231" s="31">
        <f t="shared" si="30"/>
        <v>386.04840166330189</v>
      </c>
      <c r="F231" s="31">
        <f t="shared" si="31"/>
        <v>527.97885153814286</v>
      </c>
      <c r="G231" s="31">
        <f t="shared" si="37"/>
        <v>914.02725320144475</v>
      </c>
      <c r="H231" s="31">
        <f t="shared" si="32"/>
        <v>158007.60705977955</v>
      </c>
      <c r="I231" s="28" t="str">
        <f t="shared" si="33"/>
        <v/>
      </c>
      <c r="J231" s="32">
        <v>91.45</v>
      </c>
      <c r="K231" s="33">
        <f t="shared" si="38"/>
        <v>83587.792305272131</v>
      </c>
      <c r="L231" s="33">
        <f t="shared" si="39"/>
        <v>14449795.66561684</v>
      </c>
    </row>
    <row r="232" spans="2:12">
      <c r="B232" s="29">
        <f t="shared" si="34"/>
        <v>223</v>
      </c>
      <c r="C232" s="30">
        <f t="shared" si="35"/>
        <v>0</v>
      </c>
      <c r="D232" s="31">
        <f t="shared" si="36"/>
        <v>158007.60705977955</v>
      </c>
      <c r="E232" s="31">
        <f t="shared" si="30"/>
        <v>387.3352296688463</v>
      </c>
      <c r="F232" s="31">
        <f t="shared" si="31"/>
        <v>526.69202353259845</v>
      </c>
      <c r="G232" s="31">
        <f t="shared" si="37"/>
        <v>914.02725320144475</v>
      </c>
      <c r="H232" s="31">
        <f t="shared" si="32"/>
        <v>157620.27183011069</v>
      </c>
      <c r="I232" s="28" t="str">
        <f t="shared" si="33"/>
        <v/>
      </c>
      <c r="J232" s="32">
        <v>91.45</v>
      </c>
      <c r="K232" s="33">
        <f t="shared" si="38"/>
        <v>83587.792305272131</v>
      </c>
      <c r="L232" s="33">
        <f t="shared" si="39"/>
        <v>14414373.858863624</v>
      </c>
    </row>
    <row r="233" spans="2:12">
      <c r="B233" s="29">
        <f t="shared" si="34"/>
        <v>224</v>
      </c>
      <c r="C233" s="30">
        <f t="shared" si="35"/>
        <v>0</v>
      </c>
      <c r="D233" s="31">
        <f t="shared" si="36"/>
        <v>157620.27183011069</v>
      </c>
      <c r="E233" s="31">
        <f t="shared" si="30"/>
        <v>388.62634710107579</v>
      </c>
      <c r="F233" s="31">
        <f t="shared" si="31"/>
        <v>525.40090610036896</v>
      </c>
      <c r="G233" s="31">
        <f t="shared" si="37"/>
        <v>914.02725320144475</v>
      </c>
      <c r="H233" s="31">
        <f t="shared" si="32"/>
        <v>157231.6454830096</v>
      </c>
      <c r="I233" s="28" t="str">
        <f t="shared" si="33"/>
        <v/>
      </c>
      <c r="J233" s="32">
        <v>91.45</v>
      </c>
      <c r="K233" s="33">
        <f t="shared" si="38"/>
        <v>83587.792305272131</v>
      </c>
      <c r="L233" s="33">
        <f t="shared" si="39"/>
        <v>14378833.979421228</v>
      </c>
    </row>
    <row r="234" spans="2:12">
      <c r="B234" s="29">
        <f t="shared" si="34"/>
        <v>225</v>
      </c>
      <c r="C234" s="30">
        <f t="shared" si="35"/>
        <v>0</v>
      </c>
      <c r="D234" s="31">
        <f t="shared" si="36"/>
        <v>157231.6454830096</v>
      </c>
      <c r="E234" s="31">
        <f t="shared" si="30"/>
        <v>389.9217682580794</v>
      </c>
      <c r="F234" s="31">
        <f t="shared" si="31"/>
        <v>524.10548494336535</v>
      </c>
      <c r="G234" s="31">
        <f t="shared" si="37"/>
        <v>914.02725320144475</v>
      </c>
      <c r="H234" s="31">
        <f t="shared" si="32"/>
        <v>156841.72371475151</v>
      </c>
      <c r="I234" s="28" t="str">
        <f t="shared" si="33"/>
        <v/>
      </c>
      <c r="J234" s="32">
        <v>91.45</v>
      </c>
      <c r="K234" s="33">
        <f t="shared" si="38"/>
        <v>83587.792305272131</v>
      </c>
      <c r="L234" s="33">
        <f t="shared" si="39"/>
        <v>14343175.633714026</v>
      </c>
    </row>
    <row r="235" spans="2:12">
      <c r="B235" s="29">
        <f t="shared" si="34"/>
        <v>226</v>
      </c>
      <c r="C235" s="30">
        <f t="shared" si="35"/>
        <v>0</v>
      </c>
      <c r="D235" s="31">
        <f t="shared" si="36"/>
        <v>156841.72371475151</v>
      </c>
      <c r="E235" s="31">
        <f t="shared" si="30"/>
        <v>391.22150748560637</v>
      </c>
      <c r="F235" s="31">
        <f t="shared" si="31"/>
        <v>522.80574571583838</v>
      </c>
      <c r="G235" s="31">
        <f t="shared" si="37"/>
        <v>914.02725320144475</v>
      </c>
      <c r="H235" s="31">
        <f t="shared" si="32"/>
        <v>156450.5022072659</v>
      </c>
      <c r="I235" s="28" t="str">
        <f t="shared" si="33"/>
        <v/>
      </c>
      <c r="J235" s="32">
        <v>91.45</v>
      </c>
      <c r="K235" s="33">
        <f t="shared" si="38"/>
        <v>83587.792305272131</v>
      </c>
      <c r="L235" s="33">
        <f t="shared" si="39"/>
        <v>14307398.426854467</v>
      </c>
    </row>
    <row r="236" spans="2:12">
      <c r="B236" s="29">
        <f t="shared" si="34"/>
        <v>227</v>
      </c>
      <c r="C236" s="30">
        <f t="shared" si="35"/>
        <v>0</v>
      </c>
      <c r="D236" s="31">
        <f t="shared" si="36"/>
        <v>156450.5022072659</v>
      </c>
      <c r="E236" s="31">
        <f t="shared" si="30"/>
        <v>392.52557917722515</v>
      </c>
      <c r="F236" s="31">
        <f t="shared" si="31"/>
        <v>521.50167402421971</v>
      </c>
      <c r="G236" s="31">
        <f t="shared" si="37"/>
        <v>914.02725320144486</v>
      </c>
      <c r="H236" s="31">
        <f t="shared" si="32"/>
        <v>156057.97662808868</v>
      </c>
      <c r="I236" s="28" t="str">
        <f t="shared" si="33"/>
        <v/>
      </c>
      <c r="J236" s="32">
        <v>91.45</v>
      </c>
      <c r="K236" s="33">
        <f t="shared" si="38"/>
        <v>83587.792305272131</v>
      </c>
      <c r="L236" s="33">
        <f t="shared" si="39"/>
        <v>14271501.96263871</v>
      </c>
    </row>
    <row r="237" spans="2:12">
      <c r="B237" s="29">
        <f t="shared" si="34"/>
        <v>228</v>
      </c>
      <c r="C237" s="30">
        <f t="shared" si="35"/>
        <v>0</v>
      </c>
      <c r="D237" s="31">
        <f t="shared" si="36"/>
        <v>156057.97662808868</v>
      </c>
      <c r="E237" s="31">
        <f t="shared" si="30"/>
        <v>393.83399777448278</v>
      </c>
      <c r="F237" s="31">
        <f t="shared" si="31"/>
        <v>520.19325542696231</v>
      </c>
      <c r="G237" s="31">
        <f t="shared" si="37"/>
        <v>914.02725320144509</v>
      </c>
      <c r="H237" s="31">
        <f t="shared" si="32"/>
        <v>155664.14263031419</v>
      </c>
      <c r="I237" s="28" t="str">
        <f t="shared" si="33"/>
        <v/>
      </c>
      <c r="J237" s="32">
        <v>91.45</v>
      </c>
      <c r="K237" s="33">
        <f t="shared" si="38"/>
        <v>83587.79230527216</v>
      </c>
      <c r="L237" s="33">
        <f t="shared" si="39"/>
        <v>14235485.843542233</v>
      </c>
    </row>
    <row r="238" spans="2:12">
      <c r="B238" s="29">
        <f t="shared" si="34"/>
        <v>229</v>
      </c>
      <c r="C238" s="30">
        <f t="shared" si="35"/>
        <v>0</v>
      </c>
      <c r="D238" s="31">
        <f t="shared" si="36"/>
        <v>155664.14263031419</v>
      </c>
      <c r="E238" s="31">
        <f t="shared" si="30"/>
        <v>395.14677776706435</v>
      </c>
      <c r="F238" s="31">
        <f t="shared" si="31"/>
        <v>518.88047543438063</v>
      </c>
      <c r="G238" s="31">
        <f t="shared" si="37"/>
        <v>914.02725320144498</v>
      </c>
      <c r="H238" s="31">
        <f t="shared" si="32"/>
        <v>155268.99585254712</v>
      </c>
      <c r="I238" s="28" t="str">
        <f t="shared" si="33"/>
        <v/>
      </c>
      <c r="J238" s="32">
        <v>91.45</v>
      </c>
      <c r="K238" s="33">
        <f t="shared" si="38"/>
        <v>83587.792305272145</v>
      </c>
      <c r="L238" s="33">
        <f t="shared" si="39"/>
        <v>14199349.670715434</v>
      </c>
    </row>
    <row r="239" spans="2:12">
      <c r="B239" s="29">
        <f t="shared" si="34"/>
        <v>230</v>
      </c>
      <c r="C239" s="30">
        <f t="shared" si="35"/>
        <v>0</v>
      </c>
      <c r="D239" s="31">
        <f t="shared" si="36"/>
        <v>155268.99585254712</v>
      </c>
      <c r="E239" s="31">
        <f t="shared" si="30"/>
        <v>396.46393369295458</v>
      </c>
      <c r="F239" s="31">
        <f t="shared" si="31"/>
        <v>517.56331950849039</v>
      </c>
      <c r="G239" s="31">
        <f t="shared" si="37"/>
        <v>914.02725320144498</v>
      </c>
      <c r="H239" s="31">
        <f t="shared" si="32"/>
        <v>154872.53191885416</v>
      </c>
      <c r="I239" s="28" t="str">
        <f t="shared" si="33"/>
        <v/>
      </c>
      <c r="J239" s="32">
        <v>91.45</v>
      </c>
      <c r="K239" s="33">
        <f t="shared" si="38"/>
        <v>83587.792305272145</v>
      </c>
      <c r="L239" s="33">
        <f t="shared" si="39"/>
        <v>14163093.043979213</v>
      </c>
    </row>
    <row r="240" spans="2:12">
      <c r="B240" s="29">
        <f t="shared" si="34"/>
        <v>231</v>
      </c>
      <c r="C240" s="30">
        <f t="shared" si="35"/>
        <v>0</v>
      </c>
      <c r="D240" s="31">
        <f t="shared" si="36"/>
        <v>154872.53191885416</v>
      </c>
      <c r="E240" s="31">
        <f t="shared" si="30"/>
        <v>397.78548013859779</v>
      </c>
      <c r="F240" s="31">
        <f t="shared" si="31"/>
        <v>516.24177306284719</v>
      </c>
      <c r="G240" s="31">
        <f t="shared" si="37"/>
        <v>914.02725320144498</v>
      </c>
      <c r="H240" s="31">
        <f t="shared" si="32"/>
        <v>154474.74643871558</v>
      </c>
      <c r="I240" s="28" t="str">
        <f t="shared" si="33"/>
        <v/>
      </c>
      <c r="J240" s="32">
        <v>91.45</v>
      </c>
      <c r="K240" s="33">
        <f t="shared" si="38"/>
        <v>83587.792305272145</v>
      </c>
      <c r="L240" s="33">
        <f t="shared" si="39"/>
        <v>14126715.561820541</v>
      </c>
    </row>
    <row r="241" spans="2:12">
      <c r="B241" s="29">
        <f t="shared" si="34"/>
        <v>232</v>
      </c>
      <c r="C241" s="30">
        <f t="shared" si="35"/>
        <v>0</v>
      </c>
      <c r="D241" s="31">
        <f t="shared" si="36"/>
        <v>154474.74643871558</v>
      </c>
      <c r="E241" s="31">
        <f t="shared" si="30"/>
        <v>399.11143173905998</v>
      </c>
      <c r="F241" s="31">
        <f t="shared" si="31"/>
        <v>514.91582146238522</v>
      </c>
      <c r="G241" s="31">
        <f t="shared" si="37"/>
        <v>914.02725320144521</v>
      </c>
      <c r="H241" s="31">
        <f t="shared" si="32"/>
        <v>154075.63500697652</v>
      </c>
      <c r="I241" s="28" t="str">
        <f t="shared" si="33"/>
        <v/>
      </c>
      <c r="J241" s="32">
        <v>91.45</v>
      </c>
      <c r="K241" s="33">
        <f t="shared" si="38"/>
        <v>83587.79230527216</v>
      </c>
      <c r="L241" s="33">
        <f t="shared" si="39"/>
        <v>14090216.821388002</v>
      </c>
    </row>
    <row r="242" spans="2:12">
      <c r="B242" s="29">
        <f t="shared" si="34"/>
        <v>233</v>
      </c>
      <c r="C242" s="30">
        <f t="shared" si="35"/>
        <v>0</v>
      </c>
      <c r="D242" s="31">
        <f t="shared" si="36"/>
        <v>154075.63500697652</v>
      </c>
      <c r="E242" s="31">
        <f t="shared" si="30"/>
        <v>400.44180317819018</v>
      </c>
      <c r="F242" s="31">
        <f t="shared" si="31"/>
        <v>513.58545002325502</v>
      </c>
      <c r="G242" s="31">
        <f t="shared" si="37"/>
        <v>914.02725320144521</v>
      </c>
      <c r="H242" s="31">
        <f t="shared" si="32"/>
        <v>153675.19320379832</v>
      </c>
      <c r="I242" s="28" t="str">
        <f t="shared" si="33"/>
        <v/>
      </c>
      <c r="J242" s="32">
        <v>91.45</v>
      </c>
      <c r="K242" s="33">
        <f t="shared" si="38"/>
        <v>83587.79230527216</v>
      </c>
      <c r="L242" s="33">
        <f t="shared" si="39"/>
        <v>14053596.418487357</v>
      </c>
    </row>
    <row r="243" spans="2:12">
      <c r="B243" s="29">
        <f t="shared" si="34"/>
        <v>234</v>
      </c>
      <c r="C243" s="30">
        <f t="shared" si="35"/>
        <v>0</v>
      </c>
      <c r="D243" s="31">
        <f t="shared" si="36"/>
        <v>153675.19320379832</v>
      </c>
      <c r="E243" s="31">
        <f t="shared" si="30"/>
        <v>401.77660918878405</v>
      </c>
      <c r="F243" s="31">
        <f t="shared" si="31"/>
        <v>512.25064401266116</v>
      </c>
      <c r="G243" s="31">
        <f t="shared" si="37"/>
        <v>914.02725320144521</v>
      </c>
      <c r="H243" s="31">
        <f t="shared" si="32"/>
        <v>153273.41659460953</v>
      </c>
      <c r="I243" s="28" t="str">
        <f t="shared" si="33"/>
        <v/>
      </c>
      <c r="J243" s="32">
        <v>91.45</v>
      </c>
      <c r="K243" s="33">
        <f t="shared" si="38"/>
        <v>83587.79230527216</v>
      </c>
      <c r="L243" s="33">
        <f t="shared" si="39"/>
        <v>14016853.947577043</v>
      </c>
    </row>
    <row r="244" spans="2:12">
      <c r="B244" s="29">
        <f t="shared" si="34"/>
        <v>235</v>
      </c>
      <c r="C244" s="30">
        <f t="shared" si="35"/>
        <v>0</v>
      </c>
      <c r="D244" s="31">
        <f t="shared" si="36"/>
        <v>153273.41659460953</v>
      </c>
      <c r="E244" s="31">
        <f t="shared" si="30"/>
        <v>403.11586455274664</v>
      </c>
      <c r="F244" s="31">
        <f t="shared" si="31"/>
        <v>510.91138864869845</v>
      </c>
      <c r="G244" s="31">
        <f t="shared" si="37"/>
        <v>914.02725320144509</v>
      </c>
      <c r="H244" s="31">
        <f t="shared" si="32"/>
        <v>152870.30073005677</v>
      </c>
      <c r="I244" s="28" t="str">
        <f t="shared" si="33"/>
        <v/>
      </c>
      <c r="J244" s="32">
        <v>91.45</v>
      </c>
      <c r="K244" s="33">
        <f t="shared" si="38"/>
        <v>83587.79230527216</v>
      </c>
      <c r="L244" s="33">
        <f t="shared" si="39"/>
        <v>13979989.001763692</v>
      </c>
    </row>
    <row r="245" spans="2:12">
      <c r="B245" s="29">
        <f t="shared" si="34"/>
        <v>236</v>
      </c>
      <c r="C245" s="30">
        <f t="shared" si="35"/>
        <v>0</v>
      </c>
      <c r="D245" s="31">
        <f t="shared" si="36"/>
        <v>152870.30073005677</v>
      </c>
      <c r="E245" s="31">
        <f t="shared" si="30"/>
        <v>404.45958410125616</v>
      </c>
      <c r="F245" s="31">
        <f t="shared" si="31"/>
        <v>509.56766910018928</v>
      </c>
      <c r="G245" s="31">
        <f t="shared" si="37"/>
        <v>914.02725320144543</v>
      </c>
      <c r="H245" s="31">
        <f t="shared" si="32"/>
        <v>152465.84114595552</v>
      </c>
      <c r="I245" s="28" t="str">
        <f t="shared" si="33"/>
        <v/>
      </c>
      <c r="J245" s="32">
        <v>91.45</v>
      </c>
      <c r="K245" s="33">
        <f t="shared" si="38"/>
        <v>83587.792305272189</v>
      </c>
      <c r="L245" s="33">
        <f t="shared" si="39"/>
        <v>13943001.172797633</v>
      </c>
    </row>
    <row r="246" spans="2:12">
      <c r="B246" s="29">
        <f t="shared" si="34"/>
        <v>237</v>
      </c>
      <c r="C246" s="30">
        <f t="shared" si="35"/>
        <v>0</v>
      </c>
      <c r="D246" s="31">
        <f t="shared" si="36"/>
        <v>152465.84114595552</v>
      </c>
      <c r="E246" s="31">
        <f t="shared" si="30"/>
        <v>405.80778271492699</v>
      </c>
      <c r="F246" s="31">
        <f t="shared" si="31"/>
        <v>508.21947048651845</v>
      </c>
      <c r="G246" s="31">
        <f t="shared" si="37"/>
        <v>914.02725320144543</v>
      </c>
      <c r="H246" s="31">
        <f t="shared" si="32"/>
        <v>152060.0333632406</v>
      </c>
      <c r="I246" s="28" t="str">
        <f t="shared" si="33"/>
        <v/>
      </c>
      <c r="J246" s="32">
        <v>91.45</v>
      </c>
      <c r="K246" s="33">
        <f t="shared" si="38"/>
        <v>83587.792305272189</v>
      </c>
      <c r="L246" s="33">
        <f t="shared" si="39"/>
        <v>13905890.051068353</v>
      </c>
    </row>
    <row r="247" spans="2:12">
      <c r="B247" s="29">
        <f t="shared" si="34"/>
        <v>238</v>
      </c>
      <c r="C247" s="30">
        <f t="shared" si="35"/>
        <v>0</v>
      </c>
      <c r="D247" s="31">
        <f t="shared" si="36"/>
        <v>152060.0333632406</v>
      </c>
      <c r="E247" s="31">
        <f t="shared" si="30"/>
        <v>407.16047532397664</v>
      </c>
      <c r="F247" s="31">
        <f t="shared" si="31"/>
        <v>506.86677787746868</v>
      </c>
      <c r="G247" s="31">
        <f t="shared" si="37"/>
        <v>914.02725320144532</v>
      </c>
      <c r="H247" s="31">
        <f t="shared" si="32"/>
        <v>151652.87288791663</v>
      </c>
      <c r="I247" s="28" t="str">
        <f t="shared" si="33"/>
        <v/>
      </c>
      <c r="J247" s="32">
        <v>91.45</v>
      </c>
      <c r="K247" s="33">
        <f t="shared" si="38"/>
        <v>83587.792305272174</v>
      </c>
      <c r="L247" s="33">
        <f t="shared" si="39"/>
        <v>13868655.225599976</v>
      </c>
    </row>
    <row r="248" spans="2:12">
      <c r="B248" s="29">
        <f t="shared" si="34"/>
        <v>239</v>
      </c>
      <c r="C248" s="30">
        <f t="shared" si="35"/>
        <v>0</v>
      </c>
      <c r="D248" s="31">
        <f t="shared" si="36"/>
        <v>151652.87288791663</v>
      </c>
      <c r="E248" s="31">
        <f t="shared" si="30"/>
        <v>408.51767690839023</v>
      </c>
      <c r="F248" s="31">
        <f t="shared" si="31"/>
        <v>505.50957629305543</v>
      </c>
      <c r="G248" s="31">
        <f t="shared" si="37"/>
        <v>914.02725320144566</v>
      </c>
      <c r="H248" s="31">
        <f t="shared" si="32"/>
        <v>151244.35521100825</v>
      </c>
      <c r="I248" s="28" t="str">
        <f t="shared" si="33"/>
        <v/>
      </c>
      <c r="J248" s="32">
        <v>91.45</v>
      </c>
      <c r="K248" s="33">
        <f t="shared" si="38"/>
        <v>83587.792305272204</v>
      </c>
      <c r="L248" s="33">
        <f t="shared" si="39"/>
        <v>13831296.284046706</v>
      </c>
    </row>
    <row r="249" spans="2:12">
      <c r="B249" s="29">
        <f t="shared" si="34"/>
        <v>240</v>
      </c>
      <c r="C249" s="30">
        <f t="shared" si="35"/>
        <v>0</v>
      </c>
      <c r="D249" s="31">
        <f t="shared" si="36"/>
        <v>151244.35521100825</v>
      </c>
      <c r="E249" s="31">
        <f t="shared" si="30"/>
        <v>409.87940249808486</v>
      </c>
      <c r="F249" s="31">
        <f t="shared" si="31"/>
        <v>504.1478507033608</v>
      </c>
      <c r="G249" s="31">
        <f t="shared" si="37"/>
        <v>914.02725320144566</v>
      </c>
      <c r="H249" s="31">
        <f t="shared" si="32"/>
        <v>150834.47580851018</v>
      </c>
      <c r="I249" s="28" t="str">
        <f t="shared" si="33"/>
        <v/>
      </c>
      <c r="J249" s="32">
        <v>91.45</v>
      </c>
      <c r="K249" s="33">
        <f t="shared" si="38"/>
        <v>83587.792305272204</v>
      </c>
      <c r="L249" s="33">
        <f t="shared" si="39"/>
        <v>13793812.812688256</v>
      </c>
    </row>
    <row r="250" spans="2:12">
      <c r="B250" s="29">
        <f t="shared" si="34"/>
        <v>241</v>
      </c>
      <c r="C250" s="30">
        <f t="shared" si="35"/>
        <v>0</v>
      </c>
      <c r="D250" s="31">
        <f t="shared" si="36"/>
        <v>150834.47580851018</v>
      </c>
      <c r="E250" s="31">
        <f t="shared" si="30"/>
        <v>411.24566717307863</v>
      </c>
      <c r="F250" s="31">
        <f t="shared" si="31"/>
        <v>502.78158602836726</v>
      </c>
      <c r="G250" s="31">
        <f t="shared" si="37"/>
        <v>914.02725320144589</v>
      </c>
      <c r="H250" s="31">
        <f t="shared" si="32"/>
        <v>150423.23014133709</v>
      </c>
      <c r="I250" s="28" t="str">
        <f t="shared" si="33"/>
        <v/>
      </c>
      <c r="J250" s="32">
        <v>91.45</v>
      </c>
      <c r="K250" s="33">
        <f t="shared" si="38"/>
        <v>83587.792305272233</v>
      </c>
      <c r="L250" s="33">
        <f t="shared" si="39"/>
        <v>13756204.396425277</v>
      </c>
    </row>
    <row r="251" spans="2:12">
      <c r="B251" s="29">
        <f t="shared" si="34"/>
        <v>242</v>
      </c>
      <c r="C251" s="30">
        <f t="shared" si="35"/>
        <v>0</v>
      </c>
      <c r="D251" s="31">
        <f t="shared" si="36"/>
        <v>150423.23014133709</v>
      </c>
      <c r="E251" s="31">
        <f t="shared" si="30"/>
        <v>412.61648606365549</v>
      </c>
      <c r="F251" s="31">
        <f t="shared" si="31"/>
        <v>501.41076713779029</v>
      </c>
      <c r="G251" s="31">
        <f t="shared" si="37"/>
        <v>914.02725320144577</v>
      </c>
      <c r="H251" s="31">
        <f t="shared" si="32"/>
        <v>150010.61365527342</v>
      </c>
      <c r="I251" s="28" t="str">
        <f t="shared" si="33"/>
        <v/>
      </c>
      <c r="J251" s="32">
        <v>91.45</v>
      </c>
      <c r="K251" s="33">
        <f t="shared" si="38"/>
        <v>83587.792305272218</v>
      </c>
      <c r="L251" s="33">
        <f t="shared" si="39"/>
        <v>13718470.618774755</v>
      </c>
    </row>
    <row r="252" spans="2:12">
      <c r="B252" s="29">
        <f t="shared" si="34"/>
        <v>243</v>
      </c>
      <c r="C252" s="30">
        <f t="shared" si="35"/>
        <v>0</v>
      </c>
      <c r="D252" s="31">
        <f t="shared" si="36"/>
        <v>150010.61365527342</v>
      </c>
      <c r="E252" s="31">
        <f t="shared" si="30"/>
        <v>413.99187435053443</v>
      </c>
      <c r="F252" s="31">
        <f t="shared" si="31"/>
        <v>500.03537885091146</v>
      </c>
      <c r="G252" s="31">
        <f t="shared" si="37"/>
        <v>914.02725320144589</v>
      </c>
      <c r="H252" s="31">
        <f t="shared" si="32"/>
        <v>149596.6217809229</v>
      </c>
      <c r="I252" s="28" t="str">
        <f t="shared" si="33"/>
        <v/>
      </c>
      <c r="J252" s="32">
        <v>91.45</v>
      </c>
      <c r="K252" s="33">
        <f t="shared" si="38"/>
        <v>83587.792305272233</v>
      </c>
      <c r="L252" s="33">
        <f t="shared" si="39"/>
        <v>13680611.061865399</v>
      </c>
    </row>
    <row r="253" spans="2:12">
      <c r="B253" s="29">
        <f t="shared" si="34"/>
        <v>244</v>
      </c>
      <c r="C253" s="30">
        <f t="shared" si="35"/>
        <v>0</v>
      </c>
      <c r="D253" s="31">
        <f t="shared" si="36"/>
        <v>149596.6217809229</v>
      </c>
      <c r="E253" s="31">
        <f t="shared" si="30"/>
        <v>415.37184726503648</v>
      </c>
      <c r="F253" s="31">
        <f t="shared" si="31"/>
        <v>498.65540593640964</v>
      </c>
      <c r="G253" s="31">
        <f t="shared" si="37"/>
        <v>914.02725320144611</v>
      </c>
      <c r="H253" s="31">
        <f t="shared" si="32"/>
        <v>149181.24993365785</v>
      </c>
      <c r="I253" s="28" t="str">
        <f t="shared" si="33"/>
        <v/>
      </c>
      <c r="J253" s="32">
        <v>91.45</v>
      </c>
      <c r="K253" s="33">
        <f t="shared" si="38"/>
        <v>83587.792305272247</v>
      </c>
      <c r="L253" s="33">
        <f t="shared" si="39"/>
        <v>13642625.306433011</v>
      </c>
    </row>
    <row r="254" spans="2:12">
      <c r="B254" s="29">
        <f t="shared" si="34"/>
        <v>245</v>
      </c>
      <c r="C254" s="30">
        <f t="shared" si="35"/>
        <v>0</v>
      </c>
      <c r="D254" s="31">
        <f t="shared" si="36"/>
        <v>149181.24993365785</v>
      </c>
      <c r="E254" s="31">
        <f t="shared" si="30"/>
        <v>416.75642008925331</v>
      </c>
      <c r="F254" s="31">
        <f t="shared" si="31"/>
        <v>497.2708331121928</v>
      </c>
      <c r="G254" s="31">
        <f t="shared" si="37"/>
        <v>914.02725320144611</v>
      </c>
      <c r="H254" s="31">
        <f t="shared" si="32"/>
        <v>148764.4935135686</v>
      </c>
      <c r="I254" s="28" t="str">
        <f t="shared" si="33"/>
        <v/>
      </c>
      <c r="J254" s="32">
        <v>91.45</v>
      </c>
      <c r="K254" s="33">
        <f t="shared" si="38"/>
        <v>83587.792305272247</v>
      </c>
      <c r="L254" s="33">
        <f t="shared" si="39"/>
        <v>13604512.931815848</v>
      </c>
    </row>
    <row r="255" spans="2:12">
      <c r="B255" s="29">
        <f t="shared" si="34"/>
        <v>246</v>
      </c>
      <c r="C255" s="30">
        <f t="shared" si="35"/>
        <v>0</v>
      </c>
      <c r="D255" s="31">
        <f t="shared" si="36"/>
        <v>148764.4935135686</v>
      </c>
      <c r="E255" s="31">
        <f t="shared" si="30"/>
        <v>418.14560815621746</v>
      </c>
      <c r="F255" s="31">
        <f t="shared" si="31"/>
        <v>495.88164504522865</v>
      </c>
      <c r="G255" s="31">
        <f t="shared" si="37"/>
        <v>914.02725320144611</v>
      </c>
      <c r="H255" s="31">
        <f t="shared" si="32"/>
        <v>148346.34790541237</v>
      </c>
      <c r="I255" s="28" t="str">
        <f t="shared" si="33"/>
        <v/>
      </c>
      <c r="J255" s="32">
        <v>91.45</v>
      </c>
      <c r="K255" s="33">
        <f t="shared" si="38"/>
        <v>83587.792305272247</v>
      </c>
      <c r="L255" s="33">
        <f t="shared" si="39"/>
        <v>13566273.515949963</v>
      </c>
    </row>
    <row r="256" spans="2:12">
      <c r="B256" s="29">
        <f t="shared" si="34"/>
        <v>247</v>
      </c>
      <c r="C256" s="30">
        <f t="shared" si="35"/>
        <v>0</v>
      </c>
      <c r="D256" s="31">
        <f t="shared" si="36"/>
        <v>148346.34790541237</v>
      </c>
      <c r="E256" s="31">
        <f t="shared" si="30"/>
        <v>419.53942685007138</v>
      </c>
      <c r="F256" s="31">
        <f t="shared" si="31"/>
        <v>494.48782635137462</v>
      </c>
      <c r="G256" s="31">
        <f t="shared" si="37"/>
        <v>914.027253201446</v>
      </c>
      <c r="H256" s="31">
        <f t="shared" si="32"/>
        <v>147926.80847856231</v>
      </c>
      <c r="I256" s="28" t="str">
        <f t="shared" si="33"/>
        <v/>
      </c>
      <c r="J256" s="32">
        <v>91.45</v>
      </c>
      <c r="K256" s="33">
        <f t="shared" si="38"/>
        <v>83587.792305272233</v>
      </c>
      <c r="L256" s="33">
        <f t="shared" si="39"/>
        <v>13527906.635364523</v>
      </c>
    </row>
    <row r="257" spans="2:12">
      <c r="B257" s="29">
        <f t="shared" si="34"/>
        <v>248</v>
      </c>
      <c r="C257" s="30">
        <f t="shared" si="35"/>
        <v>0</v>
      </c>
      <c r="D257" s="31">
        <f t="shared" si="36"/>
        <v>147926.80847856231</v>
      </c>
      <c r="E257" s="31">
        <f t="shared" si="30"/>
        <v>420.93789160623851</v>
      </c>
      <c r="F257" s="31">
        <f t="shared" si="31"/>
        <v>493.08936159520772</v>
      </c>
      <c r="G257" s="31">
        <f t="shared" si="37"/>
        <v>914.02725320144623</v>
      </c>
      <c r="H257" s="31">
        <f t="shared" si="32"/>
        <v>147505.87058695607</v>
      </c>
      <c r="I257" s="28" t="str">
        <f t="shared" si="33"/>
        <v/>
      </c>
      <c r="J257" s="32">
        <v>91.45</v>
      </c>
      <c r="K257" s="33">
        <f t="shared" si="38"/>
        <v>83587.792305272262</v>
      </c>
      <c r="L257" s="33">
        <f t="shared" si="39"/>
        <v>13489411.865177132</v>
      </c>
    </row>
    <row r="258" spans="2:12">
      <c r="B258" s="29">
        <f t="shared" si="34"/>
        <v>249</v>
      </c>
      <c r="C258" s="30">
        <f t="shared" si="35"/>
        <v>0</v>
      </c>
      <c r="D258" s="31">
        <f t="shared" si="36"/>
        <v>147505.87058695607</v>
      </c>
      <c r="E258" s="31">
        <f t="shared" si="30"/>
        <v>422.34101791159253</v>
      </c>
      <c r="F258" s="31">
        <f t="shared" si="31"/>
        <v>491.68623528985358</v>
      </c>
      <c r="G258" s="31">
        <f t="shared" si="37"/>
        <v>914.02725320144611</v>
      </c>
      <c r="H258" s="31">
        <f t="shared" si="32"/>
        <v>147083.52956904448</v>
      </c>
      <c r="I258" s="28" t="str">
        <f t="shared" si="33"/>
        <v/>
      </c>
      <c r="J258" s="32">
        <v>91.45</v>
      </c>
      <c r="K258" s="33">
        <f t="shared" si="38"/>
        <v>83587.792305272247</v>
      </c>
      <c r="L258" s="33">
        <f t="shared" si="39"/>
        <v>13450788.779089117</v>
      </c>
    </row>
    <row r="259" spans="2:12">
      <c r="B259" s="29">
        <f t="shared" si="34"/>
        <v>250</v>
      </c>
      <c r="C259" s="30">
        <f t="shared" si="35"/>
        <v>0</v>
      </c>
      <c r="D259" s="31">
        <f t="shared" si="36"/>
        <v>147083.52956904448</v>
      </c>
      <c r="E259" s="31">
        <f t="shared" si="30"/>
        <v>423.74882130463129</v>
      </c>
      <c r="F259" s="31">
        <f t="shared" si="31"/>
        <v>490.27843189681494</v>
      </c>
      <c r="G259" s="31">
        <f t="shared" si="37"/>
        <v>914.02725320144623</v>
      </c>
      <c r="H259" s="31">
        <f t="shared" si="32"/>
        <v>146659.78074773983</v>
      </c>
      <c r="I259" s="28" t="str">
        <f t="shared" si="33"/>
        <v/>
      </c>
      <c r="J259" s="32">
        <v>91.45</v>
      </c>
      <c r="K259" s="33">
        <f t="shared" si="38"/>
        <v>83587.792305272262</v>
      </c>
      <c r="L259" s="33">
        <f t="shared" si="39"/>
        <v>13412036.949380808</v>
      </c>
    </row>
    <row r="260" spans="2:12">
      <c r="B260" s="29">
        <f t="shared" si="34"/>
        <v>251</v>
      </c>
      <c r="C260" s="30">
        <f t="shared" si="35"/>
        <v>0</v>
      </c>
      <c r="D260" s="31">
        <f t="shared" si="36"/>
        <v>146659.78074773983</v>
      </c>
      <c r="E260" s="31">
        <f t="shared" si="30"/>
        <v>425.16131737564666</v>
      </c>
      <c r="F260" s="31">
        <f t="shared" si="31"/>
        <v>488.86593582579945</v>
      </c>
      <c r="G260" s="31">
        <f t="shared" si="37"/>
        <v>914.02725320144611</v>
      </c>
      <c r="H260" s="31">
        <f t="shared" si="32"/>
        <v>146234.6194303642</v>
      </c>
      <c r="I260" s="28" t="str">
        <f t="shared" si="33"/>
        <v/>
      </c>
      <c r="J260" s="32">
        <v>91.45</v>
      </c>
      <c r="K260" s="33">
        <f t="shared" si="38"/>
        <v>83587.792305272247</v>
      </c>
      <c r="L260" s="33">
        <f t="shared" si="39"/>
        <v>13373155.946906807</v>
      </c>
    </row>
    <row r="261" spans="2:12">
      <c r="B261" s="29">
        <f t="shared" si="34"/>
        <v>252</v>
      </c>
      <c r="C261" s="30">
        <f t="shared" si="35"/>
        <v>0</v>
      </c>
      <c r="D261" s="31">
        <f t="shared" si="36"/>
        <v>146234.6194303642</v>
      </c>
      <c r="E261" s="31">
        <f t="shared" si="30"/>
        <v>426.5785217668992</v>
      </c>
      <c r="F261" s="31">
        <f t="shared" si="31"/>
        <v>487.44873143454737</v>
      </c>
      <c r="G261" s="31">
        <f t="shared" si="37"/>
        <v>914.02725320144657</v>
      </c>
      <c r="H261" s="31">
        <f t="shared" si="32"/>
        <v>145808.04090859729</v>
      </c>
      <c r="I261" s="28" t="str">
        <f t="shared" si="33"/>
        <v/>
      </c>
      <c r="J261" s="32">
        <v>91.45</v>
      </c>
      <c r="K261" s="33">
        <f t="shared" si="38"/>
        <v>83587.792305272291</v>
      </c>
      <c r="L261" s="33">
        <f t="shared" si="39"/>
        <v>13334145.341091223</v>
      </c>
    </row>
    <row r="262" spans="2:12">
      <c r="B262" s="29">
        <f t="shared" si="34"/>
        <v>253</v>
      </c>
      <c r="C262" s="30">
        <f t="shared" si="35"/>
        <v>0</v>
      </c>
      <c r="D262" s="31">
        <f t="shared" si="36"/>
        <v>145808.04090859729</v>
      </c>
      <c r="E262" s="31">
        <f t="shared" si="30"/>
        <v>428.00045017278882</v>
      </c>
      <c r="F262" s="31">
        <f t="shared" si="31"/>
        <v>486.02680302865764</v>
      </c>
      <c r="G262" s="31">
        <f t="shared" si="37"/>
        <v>914.02725320144646</v>
      </c>
      <c r="H262" s="31">
        <f t="shared" si="32"/>
        <v>145380.04045842451</v>
      </c>
      <c r="I262" s="28" t="str">
        <f t="shared" si="33"/>
        <v/>
      </c>
      <c r="J262" s="32">
        <v>91.45</v>
      </c>
      <c r="K262" s="33">
        <f t="shared" si="38"/>
        <v>83587.792305272276</v>
      </c>
      <c r="L262" s="33">
        <f t="shared" si="39"/>
        <v>13295004.699922921</v>
      </c>
    </row>
    <row r="263" spans="2:12">
      <c r="B263" s="29">
        <f t="shared" si="34"/>
        <v>254</v>
      </c>
      <c r="C263" s="30">
        <f t="shared" si="35"/>
        <v>0</v>
      </c>
      <c r="D263" s="31">
        <f t="shared" si="36"/>
        <v>145380.04045842451</v>
      </c>
      <c r="E263" s="31">
        <f t="shared" si="30"/>
        <v>429.42711834003143</v>
      </c>
      <c r="F263" s="31">
        <f t="shared" si="31"/>
        <v>484.60013486141503</v>
      </c>
      <c r="G263" s="31">
        <f t="shared" si="37"/>
        <v>914.02725320144646</v>
      </c>
      <c r="H263" s="31">
        <f t="shared" si="32"/>
        <v>144950.61334008447</v>
      </c>
      <c r="I263" s="28" t="str">
        <f t="shared" si="33"/>
        <v/>
      </c>
      <c r="J263" s="32">
        <v>91.45</v>
      </c>
      <c r="K263" s="33">
        <f t="shared" si="38"/>
        <v>83587.792305272276</v>
      </c>
      <c r="L263" s="33">
        <f t="shared" si="39"/>
        <v>13255733.589950725</v>
      </c>
    </row>
    <row r="264" spans="2:12">
      <c r="B264" s="29">
        <f t="shared" si="34"/>
        <v>255</v>
      </c>
      <c r="C264" s="30">
        <f t="shared" si="35"/>
        <v>0</v>
      </c>
      <c r="D264" s="31">
        <f t="shared" si="36"/>
        <v>144950.61334008447</v>
      </c>
      <c r="E264" s="31">
        <f t="shared" si="30"/>
        <v>430.85854206783193</v>
      </c>
      <c r="F264" s="31">
        <f t="shared" si="31"/>
        <v>483.16871113361486</v>
      </c>
      <c r="G264" s="31">
        <f t="shared" si="37"/>
        <v>914.0272532014468</v>
      </c>
      <c r="H264" s="31">
        <f t="shared" si="32"/>
        <v>144519.75479801663</v>
      </c>
      <c r="I264" s="28" t="str">
        <f t="shared" si="33"/>
        <v/>
      </c>
      <c r="J264" s="32">
        <v>91.45</v>
      </c>
      <c r="K264" s="33">
        <f t="shared" si="38"/>
        <v>83587.792305272305</v>
      </c>
      <c r="L264" s="33">
        <f t="shared" si="39"/>
        <v>13216331.576278621</v>
      </c>
    </row>
    <row r="265" spans="2:12">
      <c r="B265" s="29">
        <f t="shared" si="34"/>
        <v>256</v>
      </c>
      <c r="C265" s="30">
        <f t="shared" si="35"/>
        <v>0</v>
      </c>
      <c r="D265" s="31">
        <f t="shared" si="36"/>
        <v>144519.75479801663</v>
      </c>
      <c r="E265" s="31">
        <f t="shared" si="30"/>
        <v>432.29473720805794</v>
      </c>
      <c r="F265" s="31">
        <f t="shared" si="31"/>
        <v>481.73251599338874</v>
      </c>
      <c r="G265" s="31">
        <f t="shared" si="37"/>
        <v>914.02725320144668</v>
      </c>
      <c r="H265" s="31">
        <f t="shared" si="32"/>
        <v>144087.46006080857</v>
      </c>
      <c r="I265" s="28" t="str">
        <f t="shared" si="33"/>
        <v/>
      </c>
      <c r="J265" s="32">
        <v>91.45</v>
      </c>
      <c r="K265" s="33">
        <f t="shared" si="38"/>
        <v>83587.792305272305</v>
      </c>
      <c r="L265" s="33">
        <f t="shared" si="39"/>
        <v>13176798.222560944</v>
      </c>
    </row>
    <row r="266" spans="2:12">
      <c r="B266" s="29">
        <f t="shared" si="34"/>
        <v>257</v>
      </c>
      <c r="C266" s="30">
        <f t="shared" si="35"/>
        <v>0</v>
      </c>
      <c r="D266" s="31">
        <f t="shared" si="36"/>
        <v>144087.46006080857</v>
      </c>
      <c r="E266" s="31">
        <f t="shared" ref="E266:E329" si="40">IF(B266="","",G266-F266)</f>
        <v>433.73571966541823</v>
      </c>
      <c r="F266" s="31">
        <f t="shared" ref="F266:F329" si="41">IF(B266="","",D266*Vextir/12)</f>
        <v>480.29153353602857</v>
      </c>
      <c r="G266" s="31">
        <f t="shared" si="37"/>
        <v>914.0272532014468</v>
      </c>
      <c r="H266" s="31">
        <f t="shared" ref="H266:H329" si="42">IF(B266="","",D266-E266)</f>
        <v>143653.72434114316</v>
      </c>
      <c r="I266" s="28" t="str">
        <f t="shared" ref="I266:I329" si="43">IF((OR(B266="",I265="")),"",I265*(1+Mán.verðbólga))</f>
        <v/>
      </c>
      <c r="J266" s="32">
        <v>91.45</v>
      </c>
      <c r="K266" s="33">
        <f t="shared" si="38"/>
        <v>83587.792305272305</v>
      </c>
      <c r="L266" s="33">
        <f t="shared" si="39"/>
        <v>13137133.090997541</v>
      </c>
    </row>
    <row r="267" spans="2:12">
      <c r="B267" s="29">
        <f t="shared" ref="B267:B330" si="44">IF(OR(B266="",B266=Fj.afborgana),"",B266+1)</f>
        <v>258</v>
      </c>
      <c r="C267" s="30">
        <f t="shared" ref="C267:C330" si="45">IF(B267="","",IF(Verðbólga=0,0,+H266*I267/I266-H266))</f>
        <v>0</v>
      </c>
      <c r="D267" s="31">
        <f t="shared" ref="D267:D330" si="46">IF(B267="","",IF(OR(Verðbólga="",Verðbólga=0),H266,H266*I267/I266))</f>
        <v>143653.72434114316</v>
      </c>
      <c r="E267" s="31">
        <f t="shared" si="40"/>
        <v>435.18150539763639</v>
      </c>
      <c r="F267" s="31">
        <f t="shared" si="41"/>
        <v>478.84574780381053</v>
      </c>
      <c r="G267" s="31">
        <f t="shared" ref="G267:G330" si="47">IF(B267="","",PMT(Vextir/12,Fj.afborgana-B266,-D267))</f>
        <v>914.02725320144691</v>
      </c>
      <c r="H267" s="31">
        <f t="shared" si="42"/>
        <v>143218.54283574552</v>
      </c>
      <c r="I267" s="28" t="str">
        <f t="shared" si="43"/>
        <v/>
      </c>
      <c r="J267" s="32">
        <v>91.45</v>
      </c>
      <c r="K267" s="33">
        <f t="shared" ref="K267:K330" si="48">J267*G267</f>
        <v>83587.79230527232</v>
      </c>
      <c r="L267" s="33">
        <f t="shared" ref="L267:L330" si="49">H267*J267</f>
        <v>13097335.742328929</v>
      </c>
    </row>
    <row r="268" spans="2:12">
      <c r="B268" s="29">
        <f t="shared" si="44"/>
        <v>259</v>
      </c>
      <c r="C268" s="30">
        <f t="shared" si="45"/>
        <v>0</v>
      </c>
      <c r="D268" s="31">
        <f t="shared" si="46"/>
        <v>143218.54283574552</v>
      </c>
      <c r="E268" s="31">
        <f t="shared" si="40"/>
        <v>436.63211041562869</v>
      </c>
      <c r="F268" s="31">
        <f t="shared" si="41"/>
        <v>477.39514278581845</v>
      </c>
      <c r="G268" s="31">
        <f t="shared" si="47"/>
        <v>914.02725320144714</v>
      </c>
      <c r="H268" s="31">
        <f t="shared" si="42"/>
        <v>142781.91072532989</v>
      </c>
      <c r="I268" s="28" t="str">
        <f t="shared" si="43"/>
        <v/>
      </c>
      <c r="J268" s="32">
        <v>91.45</v>
      </c>
      <c r="K268" s="33">
        <f t="shared" si="48"/>
        <v>83587.792305272349</v>
      </c>
      <c r="L268" s="33">
        <f t="shared" si="49"/>
        <v>13057405.735831419</v>
      </c>
    </row>
    <row r="269" spans="2:12">
      <c r="B269" s="29">
        <f t="shared" si="44"/>
        <v>260</v>
      </c>
      <c r="C269" s="30">
        <f t="shared" si="45"/>
        <v>0</v>
      </c>
      <c r="D269" s="31">
        <f t="shared" si="46"/>
        <v>142781.91072532989</v>
      </c>
      <c r="E269" s="31">
        <f t="shared" si="40"/>
        <v>438.08755078368074</v>
      </c>
      <c r="F269" s="31">
        <f t="shared" si="41"/>
        <v>475.93970241776628</v>
      </c>
      <c r="G269" s="31">
        <f t="shared" si="47"/>
        <v>914.02725320144702</v>
      </c>
      <c r="H269" s="31">
        <f t="shared" si="42"/>
        <v>142343.82317454621</v>
      </c>
      <c r="I269" s="28" t="str">
        <f t="shared" si="43"/>
        <v/>
      </c>
      <c r="J269" s="32">
        <v>91.45</v>
      </c>
      <c r="K269" s="33">
        <f t="shared" si="48"/>
        <v>83587.792305272334</v>
      </c>
      <c r="L269" s="33">
        <f t="shared" si="49"/>
        <v>13017342.629312251</v>
      </c>
    </row>
    <row r="270" spans="2:12">
      <c r="B270" s="29">
        <f t="shared" si="44"/>
        <v>261</v>
      </c>
      <c r="C270" s="30">
        <f t="shared" si="45"/>
        <v>0</v>
      </c>
      <c r="D270" s="31">
        <f t="shared" si="46"/>
        <v>142343.82317454621</v>
      </c>
      <c r="E270" s="31">
        <f t="shared" si="40"/>
        <v>439.54784261962641</v>
      </c>
      <c r="F270" s="31">
        <f t="shared" si="41"/>
        <v>474.47941058182073</v>
      </c>
      <c r="G270" s="31">
        <f t="shared" si="47"/>
        <v>914.02725320144714</v>
      </c>
      <c r="H270" s="31">
        <f t="shared" si="42"/>
        <v>141904.27533192659</v>
      </c>
      <c r="I270" s="28" t="str">
        <f t="shared" si="43"/>
        <v/>
      </c>
      <c r="J270" s="32">
        <v>91.45</v>
      </c>
      <c r="K270" s="33">
        <f t="shared" si="48"/>
        <v>83587.792305272349</v>
      </c>
      <c r="L270" s="33">
        <f t="shared" si="49"/>
        <v>12977145.979104687</v>
      </c>
    </row>
    <row r="271" spans="2:12">
      <c r="B271" s="29">
        <f t="shared" si="44"/>
        <v>262</v>
      </c>
      <c r="C271" s="30">
        <f t="shared" si="45"/>
        <v>0</v>
      </c>
      <c r="D271" s="31">
        <f t="shared" si="46"/>
        <v>141904.27533192659</v>
      </c>
      <c r="E271" s="31">
        <f t="shared" si="40"/>
        <v>441.01300209502512</v>
      </c>
      <c r="F271" s="31">
        <f t="shared" si="41"/>
        <v>473.01425110642202</v>
      </c>
      <c r="G271" s="31">
        <f t="shared" si="47"/>
        <v>914.02725320144714</v>
      </c>
      <c r="H271" s="31">
        <f t="shared" si="42"/>
        <v>141463.26232983157</v>
      </c>
      <c r="I271" s="28" t="str">
        <f t="shared" si="43"/>
        <v/>
      </c>
      <c r="J271" s="32">
        <v>91.45</v>
      </c>
      <c r="K271" s="33">
        <f t="shared" si="48"/>
        <v>83587.792305272349</v>
      </c>
      <c r="L271" s="33">
        <f t="shared" si="49"/>
        <v>12936815.340063097</v>
      </c>
    </row>
    <row r="272" spans="2:12">
      <c r="B272" s="29">
        <f t="shared" si="44"/>
        <v>263</v>
      </c>
      <c r="C272" s="30">
        <f t="shared" si="45"/>
        <v>0</v>
      </c>
      <c r="D272" s="31">
        <f t="shared" si="46"/>
        <v>141463.26232983157</v>
      </c>
      <c r="E272" s="31">
        <f t="shared" si="40"/>
        <v>442.48304543534221</v>
      </c>
      <c r="F272" s="31">
        <f t="shared" si="41"/>
        <v>471.54420776610527</v>
      </c>
      <c r="G272" s="31">
        <f t="shared" si="47"/>
        <v>914.02725320144748</v>
      </c>
      <c r="H272" s="31">
        <f t="shared" si="42"/>
        <v>141020.77928439624</v>
      </c>
      <c r="I272" s="28" t="str">
        <f t="shared" si="43"/>
        <v/>
      </c>
      <c r="J272" s="32">
        <v>91.45</v>
      </c>
      <c r="K272" s="33">
        <f t="shared" si="48"/>
        <v>83587.792305272378</v>
      </c>
      <c r="L272" s="33">
        <f t="shared" si="49"/>
        <v>12896350.265558036</v>
      </c>
    </row>
    <row r="273" spans="2:12">
      <c r="B273" s="29">
        <f t="shared" si="44"/>
        <v>264</v>
      </c>
      <c r="C273" s="30">
        <f t="shared" si="45"/>
        <v>0</v>
      </c>
      <c r="D273" s="31">
        <f t="shared" si="46"/>
        <v>141020.77928439624</v>
      </c>
      <c r="E273" s="31">
        <f t="shared" si="40"/>
        <v>443.95798892012658</v>
      </c>
      <c r="F273" s="31">
        <f t="shared" si="41"/>
        <v>470.06926428132078</v>
      </c>
      <c r="G273" s="31">
        <f t="shared" si="47"/>
        <v>914.02725320144737</v>
      </c>
      <c r="H273" s="31">
        <f t="shared" si="42"/>
        <v>140576.82129547611</v>
      </c>
      <c r="I273" s="28" t="str">
        <f t="shared" si="43"/>
        <v/>
      </c>
      <c r="J273" s="32">
        <v>91.45</v>
      </c>
      <c r="K273" s="33">
        <f t="shared" si="48"/>
        <v>83587.792305272364</v>
      </c>
      <c r="L273" s="33">
        <f t="shared" si="49"/>
        <v>12855750.30747129</v>
      </c>
    </row>
    <row r="274" spans="2:12">
      <c r="B274" s="29">
        <f t="shared" si="44"/>
        <v>265</v>
      </c>
      <c r="C274" s="30">
        <f t="shared" si="45"/>
        <v>0</v>
      </c>
      <c r="D274" s="31">
        <f t="shared" si="46"/>
        <v>140576.82129547611</v>
      </c>
      <c r="E274" s="31">
        <f t="shared" si="40"/>
        <v>445.43784888319379</v>
      </c>
      <c r="F274" s="31">
        <f t="shared" si="41"/>
        <v>468.58940431825368</v>
      </c>
      <c r="G274" s="31">
        <f t="shared" si="47"/>
        <v>914.02725320144748</v>
      </c>
      <c r="H274" s="31">
        <f t="shared" si="42"/>
        <v>140131.38344659292</v>
      </c>
      <c r="I274" s="28" t="str">
        <f t="shared" si="43"/>
        <v/>
      </c>
      <c r="J274" s="32">
        <v>91.45</v>
      </c>
      <c r="K274" s="33">
        <f t="shared" si="48"/>
        <v>83587.792305272378</v>
      </c>
      <c r="L274" s="33">
        <f t="shared" si="49"/>
        <v>12815015.016190924</v>
      </c>
    </row>
    <row r="275" spans="2:12">
      <c r="B275" s="29">
        <f t="shared" si="44"/>
        <v>266</v>
      </c>
      <c r="C275" s="30">
        <f t="shared" si="45"/>
        <v>0</v>
      </c>
      <c r="D275" s="31">
        <f t="shared" si="46"/>
        <v>140131.38344659292</v>
      </c>
      <c r="E275" s="31">
        <f t="shared" si="40"/>
        <v>446.92264171280442</v>
      </c>
      <c r="F275" s="31">
        <f t="shared" si="41"/>
        <v>467.10461148864306</v>
      </c>
      <c r="G275" s="31">
        <f t="shared" si="47"/>
        <v>914.02725320144748</v>
      </c>
      <c r="H275" s="31">
        <f t="shared" si="42"/>
        <v>139684.46080488013</v>
      </c>
      <c r="I275" s="28" t="str">
        <f t="shared" si="43"/>
        <v/>
      </c>
      <c r="J275" s="32">
        <v>91.45</v>
      </c>
      <c r="K275" s="33">
        <f t="shared" si="48"/>
        <v>83587.792305272378</v>
      </c>
      <c r="L275" s="33">
        <f t="shared" si="49"/>
        <v>12774143.940606289</v>
      </c>
    </row>
    <row r="276" spans="2:12">
      <c r="B276" s="29">
        <f t="shared" si="44"/>
        <v>267</v>
      </c>
      <c r="C276" s="30">
        <f t="shared" si="45"/>
        <v>0</v>
      </c>
      <c r="D276" s="31">
        <f t="shared" si="46"/>
        <v>139684.46080488013</v>
      </c>
      <c r="E276" s="31">
        <f t="shared" si="40"/>
        <v>448.41238385184749</v>
      </c>
      <c r="F276" s="31">
        <f t="shared" si="41"/>
        <v>465.61486934960044</v>
      </c>
      <c r="G276" s="31">
        <f t="shared" si="47"/>
        <v>914.02725320144793</v>
      </c>
      <c r="H276" s="31">
        <f t="shared" si="42"/>
        <v>139236.04842102827</v>
      </c>
      <c r="I276" s="28" t="str">
        <f t="shared" si="43"/>
        <v/>
      </c>
      <c r="J276" s="32">
        <v>91.45</v>
      </c>
      <c r="K276" s="33">
        <f t="shared" si="48"/>
        <v>83587.792305272422</v>
      </c>
      <c r="L276" s="33">
        <f t="shared" si="49"/>
        <v>12733136.628103036</v>
      </c>
    </row>
    <row r="277" spans="2:12">
      <c r="B277" s="29">
        <f t="shared" si="44"/>
        <v>268</v>
      </c>
      <c r="C277" s="30">
        <f t="shared" si="45"/>
        <v>0</v>
      </c>
      <c r="D277" s="31">
        <f t="shared" si="46"/>
        <v>139236.04842102827</v>
      </c>
      <c r="E277" s="31">
        <f t="shared" si="40"/>
        <v>449.90709179802025</v>
      </c>
      <c r="F277" s="31">
        <f t="shared" si="41"/>
        <v>464.12016140342757</v>
      </c>
      <c r="G277" s="31">
        <f t="shared" si="47"/>
        <v>914.02725320144782</v>
      </c>
      <c r="H277" s="31">
        <f t="shared" si="42"/>
        <v>138786.14132923025</v>
      </c>
      <c r="I277" s="28" t="str">
        <f t="shared" si="43"/>
        <v/>
      </c>
      <c r="J277" s="32">
        <v>91.45</v>
      </c>
      <c r="K277" s="33">
        <f t="shared" si="48"/>
        <v>83587.792305272407</v>
      </c>
      <c r="L277" s="33">
        <f t="shared" si="49"/>
        <v>12691992.624558106</v>
      </c>
    </row>
    <row r="278" spans="2:12">
      <c r="B278" s="29">
        <f t="shared" si="44"/>
        <v>269</v>
      </c>
      <c r="C278" s="30">
        <f t="shared" si="45"/>
        <v>0</v>
      </c>
      <c r="D278" s="31">
        <f t="shared" si="46"/>
        <v>138786.14132923025</v>
      </c>
      <c r="E278" s="31">
        <f t="shared" si="40"/>
        <v>451.40678210401342</v>
      </c>
      <c r="F278" s="31">
        <f t="shared" si="41"/>
        <v>462.62047109743418</v>
      </c>
      <c r="G278" s="31">
        <f t="shared" si="47"/>
        <v>914.02725320144759</v>
      </c>
      <c r="H278" s="31">
        <f t="shared" si="42"/>
        <v>138334.73454712622</v>
      </c>
      <c r="I278" s="28" t="str">
        <f t="shared" si="43"/>
        <v/>
      </c>
      <c r="J278" s="32">
        <v>91.45</v>
      </c>
      <c r="K278" s="33">
        <f t="shared" si="48"/>
        <v>83587.792305272378</v>
      </c>
      <c r="L278" s="33">
        <f t="shared" si="49"/>
        <v>12650711.474334694</v>
      </c>
    </row>
    <row r="279" spans="2:12">
      <c r="B279" s="29">
        <f t="shared" si="44"/>
        <v>270</v>
      </c>
      <c r="C279" s="30">
        <f t="shared" si="45"/>
        <v>0</v>
      </c>
      <c r="D279" s="31">
        <f t="shared" si="46"/>
        <v>138334.73454712622</v>
      </c>
      <c r="E279" s="31">
        <f t="shared" si="40"/>
        <v>452.91147137769349</v>
      </c>
      <c r="F279" s="31">
        <f t="shared" si="41"/>
        <v>461.11578182375411</v>
      </c>
      <c r="G279" s="31">
        <f t="shared" si="47"/>
        <v>914.02725320144759</v>
      </c>
      <c r="H279" s="31">
        <f t="shared" si="42"/>
        <v>137881.82307574854</v>
      </c>
      <c r="I279" s="28" t="str">
        <f t="shared" si="43"/>
        <v/>
      </c>
      <c r="J279" s="32">
        <v>91.45</v>
      </c>
      <c r="K279" s="33">
        <f t="shared" si="48"/>
        <v>83587.792305272378</v>
      </c>
      <c r="L279" s="33">
        <f t="shared" si="49"/>
        <v>12609292.720277205</v>
      </c>
    </row>
    <row r="280" spans="2:12">
      <c r="B280" s="29">
        <f t="shared" si="44"/>
        <v>271</v>
      </c>
      <c r="C280" s="30">
        <f t="shared" si="45"/>
        <v>0</v>
      </c>
      <c r="D280" s="31">
        <f t="shared" si="46"/>
        <v>137881.82307574854</v>
      </c>
      <c r="E280" s="31">
        <f t="shared" si="40"/>
        <v>454.42117628228624</v>
      </c>
      <c r="F280" s="31">
        <f t="shared" si="41"/>
        <v>459.60607691916181</v>
      </c>
      <c r="G280" s="31">
        <f t="shared" si="47"/>
        <v>914.02725320144805</v>
      </c>
      <c r="H280" s="31">
        <f t="shared" si="42"/>
        <v>137427.40189946626</v>
      </c>
      <c r="I280" s="28" t="str">
        <f t="shared" si="43"/>
        <v/>
      </c>
      <c r="J280" s="32">
        <v>91.45</v>
      </c>
      <c r="K280" s="33">
        <f t="shared" si="48"/>
        <v>83587.792305272422</v>
      </c>
      <c r="L280" s="33">
        <f t="shared" si="49"/>
        <v>12567735.903706189</v>
      </c>
    </row>
    <row r="281" spans="2:12">
      <c r="B281" s="29">
        <f t="shared" si="44"/>
        <v>272</v>
      </c>
      <c r="C281" s="30">
        <f t="shared" si="45"/>
        <v>0</v>
      </c>
      <c r="D281" s="31">
        <f t="shared" si="46"/>
        <v>137427.40189946626</v>
      </c>
      <c r="E281" s="31">
        <f t="shared" si="40"/>
        <v>455.93591353656041</v>
      </c>
      <c r="F281" s="31">
        <f t="shared" si="41"/>
        <v>458.09133966488753</v>
      </c>
      <c r="G281" s="31">
        <f t="shared" si="47"/>
        <v>914.02725320144793</v>
      </c>
      <c r="H281" s="31">
        <f t="shared" si="42"/>
        <v>136971.46598592971</v>
      </c>
      <c r="I281" s="28" t="str">
        <f t="shared" si="43"/>
        <v/>
      </c>
      <c r="J281" s="32">
        <v>91.45</v>
      </c>
      <c r="K281" s="33">
        <f t="shared" si="48"/>
        <v>83587.792305272422</v>
      </c>
      <c r="L281" s="33">
        <f t="shared" si="49"/>
        <v>12526040.564413272</v>
      </c>
    </row>
    <row r="282" spans="2:12">
      <c r="B282" s="29">
        <f t="shared" si="44"/>
        <v>273</v>
      </c>
      <c r="C282" s="30">
        <f t="shared" si="45"/>
        <v>0</v>
      </c>
      <c r="D282" s="31">
        <f t="shared" si="46"/>
        <v>136971.46598592971</v>
      </c>
      <c r="E282" s="31">
        <f t="shared" si="40"/>
        <v>457.45569991501588</v>
      </c>
      <c r="F282" s="31">
        <f t="shared" si="41"/>
        <v>456.57155328643239</v>
      </c>
      <c r="G282" s="31">
        <f t="shared" si="47"/>
        <v>914.02725320144827</v>
      </c>
      <c r="H282" s="31">
        <f t="shared" si="42"/>
        <v>136514.0102860147</v>
      </c>
      <c r="I282" s="28" t="str">
        <f t="shared" si="43"/>
        <v/>
      </c>
      <c r="J282" s="32">
        <v>91.45</v>
      </c>
      <c r="K282" s="33">
        <f t="shared" si="48"/>
        <v>83587.792305272451</v>
      </c>
      <c r="L282" s="33">
        <f t="shared" si="49"/>
        <v>12484206.240656044</v>
      </c>
    </row>
    <row r="283" spans="2:12">
      <c r="B283" s="29">
        <f t="shared" si="44"/>
        <v>274</v>
      </c>
      <c r="C283" s="30">
        <f t="shared" si="45"/>
        <v>0</v>
      </c>
      <c r="D283" s="31">
        <f t="shared" si="46"/>
        <v>136514.0102860147</v>
      </c>
      <c r="E283" s="31">
        <f t="shared" si="40"/>
        <v>458.98055224806586</v>
      </c>
      <c r="F283" s="31">
        <f t="shared" si="41"/>
        <v>455.0467009533823</v>
      </c>
      <c r="G283" s="31">
        <f t="shared" si="47"/>
        <v>914.02725320144816</v>
      </c>
      <c r="H283" s="31">
        <f t="shared" si="42"/>
        <v>136055.02973376663</v>
      </c>
      <c r="I283" s="28" t="str">
        <f t="shared" si="43"/>
        <v/>
      </c>
      <c r="J283" s="32">
        <v>91.45</v>
      </c>
      <c r="K283" s="33">
        <f t="shared" si="48"/>
        <v>83587.792305272436</v>
      </c>
      <c r="L283" s="33">
        <f t="shared" si="49"/>
        <v>12442232.469152959</v>
      </c>
    </row>
    <row r="284" spans="2:12">
      <c r="B284" s="29">
        <f t="shared" si="44"/>
        <v>275</v>
      </c>
      <c r="C284" s="30">
        <f t="shared" si="45"/>
        <v>0</v>
      </c>
      <c r="D284" s="31">
        <f t="shared" si="46"/>
        <v>136055.02973376663</v>
      </c>
      <c r="E284" s="31">
        <f t="shared" si="40"/>
        <v>460.5104874222265</v>
      </c>
      <c r="F284" s="31">
        <f t="shared" si="41"/>
        <v>453.51676577922211</v>
      </c>
      <c r="G284" s="31">
        <f t="shared" si="47"/>
        <v>914.02725320144862</v>
      </c>
      <c r="H284" s="31">
        <f t="shared" si="42"/>
        <v>135594.5192463444</v>
      </c>
      <c r="I284" s="28" t="str">
        <f t="shared" si="43"/>
        <v/>
      </c>
      <c r="J284" s="32">
        <v>91.45</v>
      </c>
      <c r="K284" s="33">
        <f t="shared" si="48"/>
        <v>83587.79230527248</v>
      </c>
      <c r="L284" s="33">
        <f t="shared" si="49"/>
        <v>12400118.785078196</v>
      </c>
    </row>
    <row r="285" spans="2:12">
      <c r="B285" s="29">
        <f t="shared" si="44"/>
        <v>276</v>
      </c>
      <c r="C285" s="30">
        <f t="shared" si="45"/>
        <v>0</v>
      </c>
      <c r="D285" s="31">
        <f t="shared" si="46"/>
        <v>135594.5192463444</v>
      </c>
      <c r="E285" s="31">
        <f t="shared" si="40"/>
        <v>462.04552238030061</v>
      </c>
      <c r="F285" s="31">
        <f t="shared" si="41"/>
        <v>451.98173082114801</v>
      </c>
      <c r="G285" s="31">
        <f t="shared" si="47"/>
        <v>914.02725320144862</v>
      </c>
      <c r="H285" s="31">
        <f t="shared" si="42"/>
        <v>135132.4737239641</v>
      </c>
      <c r="I285" s="28" t="str">
        <f t="shared" si="43"/>
        <v/>
      </c>
      <c r="J285" s="32">
        <v>91.45</v>
      </c>
      <c r="K285" s="33">
        <f t="shared" si="48"/>
        <v>83587.79230527248</v>
      </c>
      <c r="L285" s="33">
        <f t="shared" si="49"/>
        <v>12357864.722056517</v>
      </c>
    </row>
    <row r="286" spans="2:12">
      <c r="B286" s="29">
        <f t="shared" si="44"/>
        <v>277</v>
      </c>
      <c r="C286" s="30">
        <f t="shared" si="45"/>
        <v>0</v>
      </c>
      <c r="D286" s="31">
        <f t="shared" si="46"/>
        <v>135132.4737239641</v>
      </c>
      <c r="E286" s="31">
        <f t="shared" si="40"/>
        <v>463.58567412156816</v>
      </c>
      <c r="F286" s="31">
        <f t="shared" si="41"/>
        <v>450.44157907988034</v>
      </c>
      <c r="G286" s="31">
        <f t="shared" si="47"/>
        <v>914.0272532014485</v>
      </c>
      <c r="H286" s="31">
        <f t="shared" si="42"/>
        <v>134668.88804984253</v>
      </c>
      <c r="I286" s="28" t="str">
        <f t="shared" si="43"/>
        <v/>
      </c>
      <c r="J286" s="32">
        <v>91.45</v>
      </c>
      <c r="K286" s="33">
        <f t="shared" si="48"/>
        <v>83587.792305272465</v>
      </c>
      <c r="L286" s="33">
        <f t="shared" si="49"/>
        <v>12315469.8121581</v>
      </c>
    </row>
    <row r="287" spans="2:12">
      <c r="B287" s="29">
        <f t="shared" si="44"/>
        <v>278</v>
      </c>
      <c r="C287" s="30">
        <f t="shared" si="45"/>
        <v>0</v>
      </c>
      <c r="D287" s="31">
        <f t="shared" si="46"/>
        <v>134668.88804984253</v>
      </c>
      <c r="E287" s="31">
        <f t="shared" si="40"/>
        <v>465.13095970197338</v>
      </c>
      <c r="F287" s="31">
        <f t="shared" si="41"/>
        <v>448.89629349947512</v>
      </c>
      <c r="G287" s="31">
        <f t="shared" si="47"/>
        <v>914.0272532014485</v>
      </c>
      <c r="H287" s="31">
        <f t="shared" si="42"/>
        <v>134203.75709014054</v>
      </c>
      <c r="I287" s="28" t="str">
        <f t="shared" si="43"/>
        <v/>
      </c>
      <c r="J287" s="32">
        <v>91.45</v>
      </c>
      <c r="K287" s="33">
        <f t="shared" si="48"/>
        <v>83587.792305272465</v>
      </c>
      <c r="L287" s="33">
        <f t="shared" si="49"/>
        <v>12272933.585893353</v>
      </c>
    </row>
    <row r="288" spans="2:12">
      <c r="B288" s="29">
        <f t="shared" si="44"/>
        <v>279</v>
      </c>
      <c r="C288" s="30">
        <f t="shared" si="45"/>
        <v>0</v>
      </c>
      <c r="D288" s="31">
        <f t="shared" si="46"/>
        <v>134203.75709014054</v>
      </c>
      <c r="E288" s="31">
        <f t="shared" si="40"/>
        <v>466.68139623431358</v>
      </c>
      <c r="F288" s="31">
        <f t="shared" si="41"/>
        <v>447.34585696713515</v>
      </c>
      <c r="G288" s="31">
        <f t="shared" si="47"/>
        <v>914.02725320144873</v>
      </c>
      <c r="H288" s="31">
        <f t="shared" si="42"/>
        <v>133737.07569390623</v>
      </c>
      <c r="I288" s="28" t="str">
        <f t="shared" si="43"/>
        <v/>
      </c>
      <c r="J288" s="32">
        <v>91.45</v>
      </c>
      <c r="K288" s="33">
        <f t="shared" si="48"/>
        <v>83587.792305272495</v>
      </c>
      <c r="L288" s="33">
        <f t="shared" si="49"/>
        <v>12230255.572207725</v>
      </c>
    </row>
    <row r="289" spans="2:12">
      <c r="B289" s="29">
        <f t="shared" si="44"/>
        <v>280</v>
      </c>
      <c r="C289" s="30">
        <f t="shared" si="45"/>
        <v>0</v>
      </c>
      <c r="D289" s="31">
        <f t="shared" si="46"/>
        <v>133737.07569390623</v>
      </c>
      <c r="E289" s="31">
        <f t="shared" si="40"/>
        <v>468.23700088842816</v>
      </c>
      <c r="F289" s="31">
        <f t="shared" si="41"/>
        <v>445.7902523130208</v>
      </c>
      <c r="G289" s="31">
        <f t="shared" si="47"/>
        <v>914.02725320144896</v>
      </c>
      <c r="H289" s="31">
        <f t="shared" si="42"/>
        <v>133268.83869301781</v>
      </c>
      <c r="I289" s="28" t="str">
        <f t="shared" si="43"/>
        <v/>
      </c>
      <c r="J289" s="32">
        <v>91.45</v>
      </c>
      <c r="K289" s="33">
        <f t="shared" si="48"/>
        <v>83587.792305272509</v>
      </c>
      <c r="L289" s="33">
        <f t="shared" si="49"/>
        <v>12187435.29847648</v>
      </c>
    </row>
    <row r="290" spans="2:12">
      <c r="B290" s="29">
        <f t="shared" si="44"/>
        <v>281</v>
      </c>
      <c r="C290" s="30">
        <f t="shared" si="45"/>
        <v>0</v>
      </c>
      <c r="D290" s="31">
        <f t="shared" si="46"/>
        <v>133268.83869301781</v>
      </c>
      <c r="E290" s="31">
        <f t="shared" si="40"/>
        <v>469.79779089138952</v>
      </c>
      <c r="F290" s="31">
        <f t="shared" si="41"/>
        <v>444.22946231005932</v>
      </c>
      <c r="G290" s="31">
        <f t="shared" si="47"/>
        <v>914.02725320144884</v>
      </c>
      <c r="H290" s="31">
        <f t="shared" si="42"/>
        <v>132799.04090212641</v>
      </c>
      <c r="I290" s="28" t="str">
        <f t="shared" si="43"/>
        <v/>
      </c>
      <c r="J290" s="32">
        <v>91.45</v>
      </c>
      <c r="K290" s="33">
        <f t="shared" si="48"/>
        <v>83587.792305272495</v>
      </c>
      <c r="L290" s="33">
        <f t="shared" si="49"/>
        <v>12144472.29049946</v>
      </c>
    </row>
    <row r="291" spans="2:12">
      <c r="B291" s="29">
        <f t="shared" si="44"/>
        <v>282</v>
      </c>
      <c r="C291" s="30">
        <f t="shared" si="45"/>
        <v>0</v>
      </c>
      <c r="D291" s="31">
        <f t="shared" si="46"/>
        <v>132799.04090212641</v>
      </c>
      <c r="E291" s="31">
        <f t="shared" si="40"/>
        <v>471.36378352769395</v>
      </c>
      <c r="F291" s="31">
        <f t="shared" si="41"/>
        <v>442.66346967375466</v>
      </c>
      <c r="G291" s="31">
        <f t="shared" si="47"/>
        <v>914.02725320144862</v>
      </c>
      <c r="H291" s="31">
        <f t="shared" si="42"/>
        <v>132327.67711859872</v>
      </c>
      <c r="I291" s="28" t="str">
        <f t="shared" si="43"/>
        <v/>
      </c>
      <c r="J291" s="32">
        <v>91.45</v>
      </c>
      <c r="K291" s="33">
        <f t="shared" si="48"/>
        <v>83587.79230527248</v>
      </c>
      <c r="L291" s="33">
        <f t="shared" si="49"/>
        <v>12101366.072495854</v>
      </c>
    </row>
    <row r="292" spans="2:12">
      <c r="B292" s="29">
        <f t="shared" si="44"/>
        <v>283</v>
      </c>
      <c r="C292" s="30">
        <f t="shared" si="45"/>
        <v>0</v>
      </c>
      <c r="D292" s="31">
        <f t="shared" si="46"/>
        <v>132327.67711859872</v>
      </c>
      <c r="E292" s="31">
        <f t="shared" si="40"/>
        <v>472.93499613945312</v>
      </c>
      <c r="F292" s="31">
        <f t="shared" si="41"/>
        <v>441.09225706199572</v>
      </c>
      <c r="G292" s="31">
        <f t="shared" si="47"/>
        <v>914.02725320144884</v>
      </c>
      <c r="H292" s="31">
        <f t="shared" si="42"/>
        <v>131854.74212245925</v>
      </c>
      <c r="I292" s="28" t="str">
        <f t="shared" si="43"/>
        <v/>
      </c>
      <c r="J292" s="32">
        <v>91.45</v>
      </c>
      <c r="K292" s="33">
        <f t="shared" si="48"/>
        <v>83587.792305272495</v>
      </c>
      <c r="L292" s="33">
        <f t="shared" si="49"/>
        <v>12058116.167098898</v>
      </c>
    </row>
    <row r="293" spans="2:12">
      <c r="B293" s="29">
        <f t="shared" si="44"/>
        <v>284</v>
      </c>
      <c r="C293" s="30">
        <f t="shared" si="45"/>
        <v>0</v>
      </c>
      <c r="D293" s="31">
        <f t="shared" si="46"/>
        <v>131854.74212245925</v>
      </c>
      <c r="E293" s="31">
        <f t="shared" si="40"/>
        <v>474.51144612658499</v>
      </c>
      <c r="F293" s="31">
        <f t="shared" si="41"/>
        <v>439.5158070748642</v>
      </c>
      <c r="G293" s="31">
        <f t="shared" si="47"/>
        <v>914.02725320144918</v>
      </c>
      <c r="H293" s="31">
        <f t="shared" si="42"/>
        <v>131380.23067633266</v>
      </c>
      <c r="I293" s="28" t="str">
        <f t="shared" si="43"/>
        <v/>
      </c>
      <c r="J293" s="32">
        <v>91.45</v>
      </c>
      <c r="K293" s="33">
        <f t="shared" si="48"/>
        <v>83587.792305272524</v>
      </c>
      <c r="L293" s="33">
        <f t="shared" si="49"/>
        <v>12014722.095350623</v>
      </c>
    </row>
    <row r="294" spans="2:12">
      <c r="B294" s="29">
        <f t="shared" si="44"/>
        <v>285</v>
      </c>
      <c r="C294" s="30">
        <f t="shared" si="45"/>
        <v>0</v>
      </c>
      <c r="D294" s="31">
        <f t="shared" si="46"/>
        <v>131380.23067633266</v>
      </c>
      <c r="E294" s="31">
        <f t="shared" si="40"/>
        <v>476.09315094700685</v>
      </c>
      <c r="F294" s="31">
        <f t="shared" si="41"/>
        <v>437.93410225444222</v>
      </c>
      <c r="G294" s="31">
        <f t="shared" si="47"/>
        <v>914.02725320144907</v>
      </c>
      <c r="H294" s="31">
        <f t="shared" si="42"/>
        <v>130904.13752538565</v>
      </c>
      <c r="I294" s="28" t="str">
        <f t="shared" si="43"/>
        <v/>
      </c>
      <c r="J294" s="32">
        <v>91.45</v>
      </c>
      <c r="K294" s="33">
        <f t="shared" si="48"/>
        <v>83587.792305272524</v>
      </c>
      <c r="L294" s="33">
        <f t="shared" si="49"/>
        <v>11971183.376696518</v>
      </c>
    </row>
    <row r="295" spans="2:12">
      <c r="B295" s="29">
        <f t="shared" si="44"/>
        <v>286</v>
      </c>
      <c r="C295" s="30">
        <f t="shared" si="45"/>
        <v>0</v>
      </c>
      <c r="D295" s="31">
        <f t="shared" si="46"/>
        <v>130904.13752538565</v>
      </c>
      <c r="E295" s="31">
        <f t="shared" si="40"/>
        <v>477.68012811683008</v>
      </c>
      <c r="F295" s="31">
        <f t="shared" si="41"/>
        <v>436.34712508461888</v>
      </c>
      <c r="G295" s="31">
        <f t="shared" si="47"/>
        <v>914.02725320144896</v>
      </c>
      <c r="H295" s="31">
        <f t="shared" si="42"/>
        <v>130426.45739726882</v>
      </c>
      <c r="I295" s="28" t="str">
        <f t="shared" si="43"/>
        <v/>
      </c>
      <c r="J295" s="32">
        <v>91.45</v>
      </c>
      <c r="K295" s="33">
        <f t="shared" si="48"/>
        <v>83587.792305272509</v>
      </c>
      <c r="L295" s="33">
        <f t="shared" si="49"/>
        <v>11927499.528980235</v>
      </c>
    </row>
    <row r="296" spans="2:12">
      <c r="B296" s="29">
        <f t="shared" si="44"/>
        <v>287</v>
      </c>
      <c r="C296" s="30">
        <f t="shared" si="45"/>
        <v>0</v>
      </c>
      <c r="D296" s="31">
        <f t="shared" si="46"/>
        <v>130426.45739726882</v>
      </c>
      <c r="E296" s="31">
        <f t="shared" si="40"/>
        <v>479.27239521055316</v>
      </c>
      <c r="F296" s="31">
        <f t="shared" si="41"/>
        <v>434.75485799089614</v>
      </c>
      <c r="G296" s="31">
        <f t="shared" si="47"/>
        <v>914.0272532014493</v>
      </c>
      <c r="H296" s="31">
        <f t="shared" si="42"/>
        <v>129947.18500205826</v>
      </c>
      <c r="I296" s="28" t="str">
        <f t="shared" si="43"/>
        <v/>
      </c>
      <c r="J296" s="32">
        <v>91.45</v>
      </c>
      <c r="K296" s="33">
        <f t="shared" si="48"/>
        <v>83587.792305272538</v>
      </c>
      <c r="L296" s="33">
        <f t="shared" si="49"/>
        <v>11883670.068438228</v>
      </c>
    </row>
    <row r="297" spans="2:12">
      <c r="B297" s="29">
        <f t="shared" si="44"/>
        <v>288</v>
      </c>
      <c r="C297" s="30">
        <f t="shared" si="45"/>
        <v>0</v>
      </c>
      <c r="D297" s="31">
        <f t="shared" si="46"/>
        <v>129947.18500205826</v>
      </c>
      <c r="E297" s="31">
        <f t="shared" si="40"/>
        <v>480.86996986125519</v>
      </c>
      <c r="F297" s="31">
        <f t="shared" si="41"/>
        <v>433.15728334019423</v>
      </c>
      <c r="G297" s="31">
        <f t="shared" si="47"/>
        <v>914.02725320144941</v>
      </c>
      <c r="H297" s="31">
        <f t="shared" si="42"/>
        <v>129466.315032197</v>
      </c>
      <c r="I297" s="28" t="str">
        <f t="shared" si="43"/>
        <v/>
      </c>
      <c r="J297" s="32">
        <v>91.45</v>
      </c>
      <c r="K297" s="33">
        <f t="shared" si="48"/>
        <v>83587.792305272553</v>
      </c>
      <c r="L297" s="33">
        <f t="shared" si="49"/>
        <v>11839694.509694416</v>
      </c>
    </row>
    <row r="298" spans="2:12">
      <c r="B298" s="29">
        <f t="shared" si="44"/>
        <v>289</v>
      </c>
      <c r="C298" s="30">
        <f t="shared" si="45"/>
        <v>0</v>
      </c>
      <c r="D298" s="31">
        <f t="shared" si="46"/>
        <v>129466.315032197</v>
      </c>
      <c r="E298" s="31">
        <f t="shared" si="40"/>
        <v>482.47286976079261</v>
      </c>
      <c r="F298" s="31">
        <f t="shared" si="41"/>
        <v>431.55438344065669</v>
      </c>
      <c r="G298" s="31">
        <f t="shared" si="47"/>
        <v>914.0272532014493</v>
      </c>
      <c r="H298" s="31">
        <f t="shared" si="42"/>
        <v>128983.84216243621</v>
      </c>
      <c r="I298" s="28" t="str">
        <f t="shared" si="43"/>
        <v/>
      </c>
      <c r="J298" s="32">
        <v>91.45</v>
      </c>
      <c r="K298" s="33">
        <f t="shared" si="48"/>
        <v>83587.792305272538</v>
      </c>
      <c r="L298" s="33">
        <f t="shared" si="49"/>
        <v>11795572.365754792</v>
      </c>
    </row>
    <row r="299" spans="2:12">
      <c r="B299" s="29">
        <f t="shared" si="44"/>
        <v>290</v>
      </c>
      <c r="C299" s="30">
        <f t="shared" si="45"/>
        <v>0</v>
      </c>
      <c r="D299" s="31">
        <f t="shared" si="46"/>
        <v>128983.84216243621</v>
      </c>
      <c r="E299" s="31">
        <f t="shared" si="40"/>
        <v>484.08111265999526</v>
      </c>
      <c r="F299" s="31">
        <f t="shared" si="41"/>
        <v>429.94614054145404</v>
      </c>
      <c r="G299" s="31">
        <f t="shared" si="47"/>
        <v>914.0272532014493</v>
      </c>
      <c r="H299" s="31">
        <f t="shared" si="42"/>
        <v>128499.76104977621</v>
      </c>
      <c r="I299" s="28" t="str">
        <f t="shared" si="43"/>
        <v/>
      </c>
      <c r="J299" s="32">
        <v>91.45</v>
      </c>
      <c r="K299" s="33">
        <f t="shared" si="48"/>
        <v>83587.792305272538</v>
      </c>
      <c r="L299" s="33">
        <f t="shared" si="49"/>
        <v>11751303.148002034</v>
      </c>
    </row>
    <row r="300" spans="2:12">
      <c r="B300" s="29">
        <f t="shared" si="44"/>
        <v>291</v>
      </c>
      <c r="C300" s="30">
        <f t="shared" si="45"/>
        <v>0</v>
      </c>
      <c r="D300" s="31">
        <f t="shared" si="46"/>
        <v>128499.76104977621</v>
      </c>
      <c r="E300" s="31">
        <f t="shared" si="40"/>
        <v>485.69471636886232</v>
      </c>
      <c r="F300" s="31">
        <f t="shared" si="41"/>
        <v>428.33253683258732</v>
      </c>
      <c r="G300" s="31">
        <f t="shared" si="47"/>
        <v>914.02725320144964</v>
      </c>
      <c r="H300" s="31">
        <f t="shared" si="42"/>
        <v>128014.06633340735</v>
      </c>
      <c r="I300" s="28" t="str">
        <f t="shared" si="43"/>
        <v/>
      </c>
      <c r="J300" s="32">
        <v>91.45</v>
      </c>
      <c r="K300" s="33">
        <f t="shared" si="48"/>
        <v>83587.792305272567</v>
      </c>
      <c r="L300" s="33">
        <f t="shared" si="49"/>
        <v>11706886.366190102</v>
      </c>
    </row>
    <row r="301" spans="2:12">
      <c r="B301" s="29">
        <f t="shared" si="44"/>
        <v>292</v>
      </c>
      <c r="C301" s="30">
        <f t="shared" si="45"/>
        <v>0</v>
      </c>
      <c r="D301" s="31">
        <f t="shared" si="46"/>
        <v>128014.06633340735</v>
      </c>
      <c r="E301" s="31">
        <f t="shared" si="40"/>
        <v>487.31369875675858</v>
      </c>
      <c r="F301" s="31">
        <f t="shared" si="41"/>
        <v>426.71355444469117</v>
      </c>
      <c r="G301" s="31">
        <f t="shared" si="47"/>
        <v>914.02725320144975</v>
      </c>
      <c r="H301" s="31">
        <f t="shared" si="42"/>
        <v>127526.75263465059</v>
      </c>
      <c r="I301" s="28" t="str">
        <f t="shared" si="43"/>
        <v/>
      </c>
      <c r="J301" s="32">
        <v>91.45</v>
      </c>
      <c r="K301" s="33">
        <f t="shared" si="48"/>
        <v>83587.792305272582</v>
      </c>
      <c r="L301" s="33">
        <f t="shared" si="49"/>
        <v>11662321.528438797</v>
      </c>
    </row>
    <row r="302" spans="2:12">
      <c r="B302" s="29">
        <f t="shared" si="44"/>
        <v>293</v>
      </c>
      <c r="C302" s="30">
        <f t="shared" si="45"/>
        <v>0</v>
      </c>
      <c r="D302" s="31">
        <f t="shared" si="46"/>
        <v>127526.75263465059</v>
      </c>
      <c r="E302" s="31">
        <f t="shared" si="40"/>
        <v>488.93807775261445</v>
      </c>
      <c r="F302" s="31">
        <f t="shared" si="41"/>
        <v>425.08917544883531</v>
      </c>
      <c r="G302" s="31">
        <f t="shared" si="47"/>
        <v>914.02725320144975</v>
      </c>
      <c r="H302" s="31">
        <f t="shared" si="42"/>
        <v>127037.81455689798</v>
      </c>
      <c r="I302" s="28" t="str">
        <f t="shared" si="43"/>
        <v/>
      </c>
      <c r="J302" s="32">
        <v>91.45</v>
      </c>
      <c r="K302" s="33">
        <f t="shared" si="48"/>
        <v>83587.792305272582</v>
      </c>
      <c r="L302" s="33">
        <f t="shared" si="49"/>
        <v>11617608.14122832</v>
      </c>
    </row>
    <row r="303" spans="2:12">
      <c r="B303" s="29">
        <f t="shared" si="44"/>
        <v>294</v>
      </c>
      <c r="C303" s="30">
        <f t="shared" si="45"/>
        <v>0</v>
      </c>
      <c r="D303" s="31">
        <f t="shared" si="46"/>
        <v>127037.81455689798</v>
      </c>
      <c r="E303" s="31">
        <f t="shared" si="40"/>
        <v>490.56787134512314</v>
      </c>
      <c r="F303" s="31">
        <f t="shared" si="41"/>
        <v>423.45938185632662</v>
      </c>
      <c r="G303" s="31">
        <f t="shared" si="47"/>
        <v>914.02725320144975</v>
      </c>
      <c r="H303" s="31">
        <f t="shared" si="42"/>
        <v>126547.24668555286</v>
      </c>
      <c r="I303" s="28" t="str">
        <f t="shared" si="43"/>
        <v/>
      </c>
      <c r="J303" s="32">
        <v>91.45</v>
      </c>
      <c r="K303" s="33">
        <f t="shared" si="48"/>
        <v>83587.792305272582</v>
      </c>
      <c r="L303" s="33">
        <f t="shared" si="49"/>
        <v>11572745.70939381</v>
      </c>
    </row>
    <row r="304" spans="2:12">
      <c r="B304" s="29">
        <f t="shared" si="44"/>
        <v>295</v>
      </c>
      <c r="C304" s="30">
        <f t="shared" si="45"/>
        <v>0</v>
      </c>
      <c r="D304" s="31">
        <f t="shared" si="46"/>
        <v>126547.24668555286</v>
      </c>
      <c r="E304" s="31">
        <f t="shared" si="40"/>
        <v>492.20309758294019</v>
      </c>
      <c r="F304" s="31">
        <f t="shared" si="41"/>
        <v>421.82415561850956</v>
      </c>
      <c r="G304" s="31">
        <f t="shared" si="47"/>
        <v>914.02725320144975</v>
      </c>
      <c r="H304" s="31">
        <f t="shared" si="42"/>
        <v>126055.04358796992</v>
      </c>
      <c r="I304" s="28" t="str">
        <f t="shared" si="43"/>
        <v/>
      </c>
      <c r="J304" s="32">
        <v>91.45</v>
      </c>
      <c r="K304" s="33">
        <f t="shared" si="48"/>
        <v>83587.792305272582</v>
      </c>
      <c r="L304" s="33">
        <f t="shared" si="49"/>
        <v>11527733.73611985</v>
      </c>
    </row>
    <row r="305" spans="2:12">
      <c r="B305" s="29">
        <f t="shared" si="44"/>
        <v>296</v>
      </c>
      <c r="C305" s="30">
        <f t="shared" si="45"/>
        <v>0</v>
      </c>
      <c r="D305" s="31">
        <f t="shared" si="46"/>
        <v>126055.04358796992</v>
      </c>
      <c r="E305" s="31">
        <f t="shared" si="40"/>
        <v>493.84377457488364</v>
      </c>
      <c r="F305" s="31">
        <f t="shared" si="41"/>
        <v>420.18347862656645</v>
      </c>
      <c r="G305" s="31">
        <f t="shared" si="47"/>
        <v>914.02725320145009</v>
      </c>
      <c r="H305" s="31">
        <f t="shared" si="42"/>
        <v>125561.19981339504</v>
      </c>
      <c r="I305" s="28" t="str">
        <f t="shared" si="43"/>
        <v/>
      </c>
      <c r="J305" s="32">
        <v>91.45</v>
      </c>
      <c r="K305" s="33">
        <f t="shared" si="48"/>
        <v>83587.792305272611</v>
      </c>
      <c r="L305" s="33">
        <f t="shared" si="49"/>
        <v>11482571.722934976</v>
      </c>
    </row>
    <row r="306" spans="2:12">
      <c r="B306" s="29">
        <f t="shared" si="44"/>
        <v>297</v>
      </c>
      <c r="C306" s="30">
        <f t="shared" si="45"/>
        <v>0</v>
      </c>
      <c r="D306" s="31">
        <f t="shared" si="46"/>
        <v>125561.19981339504</v>
      </c>
      <c r="E306" s="31">
        <f t="shared" si="40"/>
        <v>495.48992049013316</v>
      </c>
      <c r="F306" s="31">
        <f t="shared" si="41"/>
        <v>418.53733271131682</v>
      </c>
      <c r="G306" s="31">
        <f t="shared" si="47"/>
        <v>914.02725320144998</v>
      </c>
      <c r="H306" s="31">
        <f t="shared" si="42"/>
        <v>125065.70989290491</v>
      </c>
      <c r="I306" s="28" t="str">
        <f t="shared" si="43"/>
        <v/>
      </c>
      <c r="J306" s="32">
        <v>91.45</v>
      </c>
      <c r="K306" s="33">
        <f t="shared" si="48"/>
        <v>83587.792305272596</v>
      </c>
      <c r="L306" s="33">
        <f t="shared" si="49"/>
        <v>11437259.169706155</v>
      </c>
    </row>
    <row r="307" spans="2:12">
      <c r="B307" s="29">
        <f t="shared" si="44"/>
        <v>298</v>
      </c>
      <c r="C307" s="30">
        <f t="shared" si="45"/>
        <v>0</v>
      </c>
      <c r="D307" s="31">
        <f t="shared" si="46"/>
        <v>125065.70989290491</v>
      </c>
      <c r="E307" s="31">
        <f t="shared" si="40"/>
        <v>497.14155355843371</v>
      </c>
      <c r="F307" s="31">
        <f t="shared" si="41"/>
        <v>416.88569964301638</v>
      </c>
      <c r="G307" s="31">
        <f t="shared" si="47"/>
        <v>914.02725320145009</v>
      </c>
      <c r="H307" s="31">
        <f t="shared" si="42"/>
        <v>124568.56833934647</v>
      </c>
      <c r="I307" s="28" t="str">
        <f t="shared" si="43"/>
        <v/>
      </c>
      <c r="J307" s="32">
        <v>91.45</v>
      </c>
      <c r="K307" s="33">
        <f t="shared" si="48"/>
        <v>83587.792305272611</v>
      </c>
      <c r="L307" s="33">
        <f t="shared" si="49"/>
        <v>11391795.574633235</v>
      </c>
    </row>
    <row r="308" spans="2:12">
      <c r="B308" s="29">
        <f t="shared" si="44"/>
        <v>299</v>
      </c>
      <c r="C308" s="30">
        <f t="shared" si="45"/>
        <v>0</v>
      </c>
      <c r="D308" s="31">
        <f t="shared" si="46"/>
        <v>124568.56833934647</v>
      </c>
      <c r="E308" s="31">
        <f t="shared" si="40"/>
        <v>498.79869207029515</v>
      </c>
      <c r="F308" s="31">
        <f t="shared" si="41"/>
        <v>415.22856113115495</v>
      </c>
      <c r="G308" s="31">
        <f t="shared" si="47"/>
        <v>914.02725320145009</v>
      </c>
      <c r="H308" s="31">
        <f t="shared" si="42"/>
        <v>124069.76964727617</v>
      </c>
      <c r="I308" s="28" t="str">
        <f t="shared" si="43"/>
        <v/>
      </c>
      <c r="J308" s="32">
        <v>91.45</v>
      </c>
      <c r="K308" s="33">
        <f t="shared" si="48"/>
        <v>83587.792305272611</v>
      </c>
      <c r="L308" s="33">
        <f t="shared" si="49"/>
        <v>11346180.434243407</v>
      </c>
    </row>
    <row r="309" spans="2:12">
      <c r="B309" s="29">
        <f t="shared" si="44"/>
        <v>300</v>
      </c>
      <c r="C309" s="30">
        <f t="shared" si="45"/>
        <v>0</v>
      </c>
      <c r="D309" s="31">
        <f t="shared" si="46"/>
        <v>124069.76964727617</v>
      </c>
      <c r="E309" s="31">
        <f t="shared" si="40"/>
        <v>500.46135437719653</v>
      </c>
      <c r="F309" s="31">
        <f t="shared" si="41"/>
        <v>413.56589882425391</v>
      </c>
      <c r="G309" s="31">
        <f t="shared" si="47"/>
        <v>914.02725320145043</v>
      </c>
      <c r="H309" s="31">
        <f t="shared" si="42"/>
        <v>123569.30829289898</v>
      </c>
      <c r="I309" s="28" t="str">
        <f t="shared" si="43"/>
        <v/>
      </c>
      <c r="J309" s="32">
        <v>91.45</v>
      </c>
      <c r="K309" s="33">
        <f t="shared" si="48"/>
        <v>83587.79230527264</v>
      </c>
      <c r="L309" s="33">
        <f t="shared" si="49"/>
        <v>11300413.243385611</v>
      </c>
    </row>
    <row r="310" spans="2:12">
      <c r="B310" s="29">
        <f t="shared" si="44"/>
        <v>301</v>
      </c>
      <c r="C310" s="30">
        <f t="shared" si="45"/>
        <v>0</v>
      </c>
      <c r="D310" s="31">
        <f t="shared" si="46"/>
        <v>123569.30829289898</v>
      </c>
      <c r="E310" s="31">
        <f t="shared" si="40"/>
        <v>502.12955889178721</v>
      </c>
      <c r="F310" s="31">
        <f t="shared" si="41"/>
        <v>411.89769430966322</v>
      </c>
      <c r="G310" s="31">
        <f t="shared" si="47"/>
        <v>914.02725320145043</v>
      </c>
      <c r="H310" s="31">
        <f t="shared" si="42"/>
        <v>123067.17873400719</v>
      </c>
      <c r="I310" s="28" t="str">
        <f t="shared" si="43"/>
        <v/>
      </c>
      <c r="J310" s="32">
        <v>91.45</v>
      </c>
      <c r="K310" s="33">
        <f t="shared" si="48"/>
        <v>83587.79230527264</v>
      </c>
      <c r="L310" s="33">
        <f t="shared" si="49"/>
        <v>11254493.495224958</v>
      </c>
    </row>
    <row r="311" spans="2:12">
      <c r="B311" s="29">
        <f t="shared" si="44"/>
        <v>302</v>
      </c>
      <c r="C311" s="30">
        <f t="shared" si="45"/>
        <v>0</v>
      </c>
      <c r="D311" s="31">
        <f t="shared" si="46"/>
        <v>123067.17873400719</v>
      </c>
      <c r="E311" s="31">
        <f t="shared" si="40"/>
        <v>503.80332408809301</v>
      </c>
      <c r="F311" s="31">
        <f t="shared" si="41"/>
        <v>410.22392911335731</v>
      </c>
      <c r="G311" s="31">
        <f t="shared" si="47"/>
        <v>914.02725320145032</v>
      </c>
      <c r="H311" s="31">
        <f t="shared" si="42"/>
        <v>122563.3754099191</v>
      </c>
      <c r="I311" s="28" t="str">
        <f t="shared" si="43"/>
        <v/>
      </c>
      <c r="J311" s="32">
        <v>91.45</v>
      </c>
      <c r="K311" s="33">
        <f t="shared" si="48"/>
        <v>83587.79230527264</v>
      </c>
      <c r="L311" s="33">
        <f t="shared" si="49"/>
        <v>11208420.681237102</v>
      </c>
    </row>
    <row r="312" spans="2:12">
      <c r="B312" s="29">
        <f t="shared" si="44"/>
        <v>303</v>
      </c>
      <c r="C312" s="30">
        <f t="shared" si="45"/>
        <v>0</v>
      </c>
      <c r="D312" s="31">
        <f t="shared" si="46"/>
        <v>122563.3754099191</v>
      </c>
      <c r="E312" s="31">
        <f t="shared" si="40"/>
        <v>505.48266850172018</v>
      </c>
      <c r="F312" s="31">
        <f t="shared" si="41"/>
        <v>408.54458469973036</v>
      </c>
      <c r="G312" s="31">
        <f t="shared" si="47"/>
        <v>914.02725320145055</v>
      </c>
      <c r="H312" s="31">
        <f t="shared" si="42"/>
        <v>122057.89274141738</v>
      </c>
      <c r="I312" s="28" t="str">
        <f t="shared" si="43"/>
        <v/>
      </c>
      <c r="J312" s="32">
        <v>91.45</v>
      </c>
      <c r="K312" s="33">
        <f t="shared" si="48"/>
        <v>83587.792305272655</v>
      </c>
      <c r="L312" s="33">
        <f t="shared" si="49"/>
        <v>11162194.29120262</v>
      </c>
    </row>
    <row r="313" spans="2:12">
      <c r="B313" s="29">
        <f t="shared" si="44"/>
        <v>304</v>
      </c>
      <c r="C313" s="30">
        <f t="shared" si="45"/>
        <v>0</v>
      </c>
      <c r="D313" s="31">
        <f t="shared" si="46"/>
        <v>122057.89274141738</v>
      </c>
      <c r="E313" s="31">
        <f t="shared" si="40"/>
        <v>507.16761073005938</v>
      </c>
      <c r="F313" s="31">
        <f t="shared" si="41"/>
        <v>406.85964247139128</v>
      </c>
      <c r="G313" s="31">
        <f t="shared" si="47"/>
        <v>914.02725320145066</v>
      </c>
      <c r="H313" s="31">
        <f t="shared" si="42"/>
        <v>121550.72513068732</v>
      </c>
      <c r="I313" s="28" t="str">
        <f t="shared" si="43"/>
        <v/>
      </c>
      <c r="J313" s="32">
        <v>91.45</v>
      </c>
      <c r="K313" s="33">
        <f t="shared" si="48"/>
        <v>83587.792305272669</v>
      </c>
      <c r="L313" s="33">
        <f t="shared" si="49"/>
        <v>11115813.813201357</v>
      </c>
    </row>
    <row r="314" spans="2:12">
      <c r="B314" s="29">
        <f t="shared" si="44"/>
        <v>305</v>
      </c>
      <c r="C314" s="30">
        <f t="shared" si="45"/>
        <v>0</v>
      </c>
      <c r="D314" s="31">
        <f t="shared" si="46"/>
        <v>121550.72513068732</v>
      </c>
      <c r="E314" s="31">
        <f t="shared" si="40"/>
        <v>508.85816943249313</v>
      </c>
      <c r="F314" s="31">
        <f t="shared" si="41"/>
        <v>405.16908376895776</v>
      </c>
      <c r="G314" s="31">
        <f t="shared" si="47"/>
        <v>914.02725320145089</v>
      </c>
      <c r="H314" s="31">
        <f t="shared" si="42"/>
        <v>121041.86696125483</v>
      </c>
      <c r="I314" s="28" t="str">
        <f t="shared" si="43"/>
        <v/>
      </c>
      <c r="J314" s="32">
        <v>91.45</v>
      </c>
      <c r="K314" s="33">
        <f t="shared" si="48"/>
        <v>83587.792305272684</v>
      </c>
      <c r="L314" s="33">
        <f t="shared" si="49"/>
        <v>11069278.733606754</v>
      </c>
    </row>
    <row r="315" spans="2:12">
      <c r="B315" s="29">
        <f t="shared" si="44"/>
        <v>306</v>
      </c>
      <c r="C315" s="30">
        <f t="shared" si="45"/>
        <v>0</v>
      </c>
      <c r="D315" s="31">
        <f t="shared" si="46"/>
        <v>121041.86696125483</v>
      </c>
      <c r="E315" s="31">
        <f t="shared" si="40"/>
        <v>510.55436333060146</v>
      </c>
      <c r="F315" s="31">
        <f t="shared" si="41"/>
        <v>403.47288987084943</v>
      </c>
      <c r="G315" s="31">
        <f t="shared" si="47"/>
        <v>914.02725320145089</v>
      </c>
      <c r="H315" s="31">
        <f t="shared" si="42"/>
        <v>120531.31259792422</v>
      </c>
      <c r="I315" s="28" t="str">
        <f t="shared" si="43"/>
        <v/>
      </c>
      <c r="J315" s="32">
        <v>91.45</v>
      </c>
      <c r="K315" s="33">
        <f t="shared" si="48"/>
        <v>83587.792305272684</v>
      </c>
      <c r="L315" s="33">
        <f t="shared" si="49"/>
        <v>11022588.537080171</v>
      </c>
    </row>
    <row r="316" spans="2:12">
      <c r="B316" s="29">
        <f t="shared" si="44"/>
        <v>307</v>
      </c>
      <c r="C316" s="30">
        <f t="shared" si="45"/>
        <v>0</v>
      </c>
      <c r="D316" s="31">
        <f t="shared" si="46"/>
        <v>120531.31259792422</v>
      </c>
      <c r="E316" s="31">
        <f t="shared" si="40"/>
        <v>512.25621120837036</v>
      </c>
      <c r="F316" s="31">
        <f t="shared" si="41"/>
        <v>401.7710419930807</v>
      </c>
      <c r="G316" s="31">
        <f t="shared" si="47"/>
        <v>914.02725320145112</v>
      </c>
      <c r="H316" s="31">
        <f t="shared" si="42"/>
        <v>120019.05638671585</v>
      </c>
      <c r="I316" s="28" t="str">
        <f t="shared" si="43"/>
        <v/>
      </c>
      <c r="J316" s="32">
        <v>91.45</v>
      </c>
      <c r="K316" s="33">
        <f t="shared" si="48"/>
        <v>83587.792305272713</v>
      </c>
      <c r="L316" s="33">
        <f t="shared" si="49"/>
        <v>10975742.706565164</v>
      </c>
    </row>
    <row r="317" spans="2:12">
      <c r="B317" s="29">
        <f t="shared" si="44"/>
        <v>308</v>
      </c>
      <c r="C317" s="30">
        <f t="shared" si="45"/>
        <v>0</v>
      </c>
      <c r="D317" s="31">
        <f t="shared" si="46"/>
        <v>120019.05638671585</v>
      </c>
      <c r="E317" s="31">
        <f t="shared" si="40"/>
        <v>513.96373191239854</v>
      </c>
      <c r="F317" s="31">
        <f t="shared" si="41"/>
        <v>400.06352128905286</v>
      </c>
      <c r="G317" s="31">
        <f t="shared" si="47"/>
        <v>914.02725320145146</v>
      </c>
      <c r="H317" s="31">
        <f t="shared" si="42"/>
        <v>119505.09265480345</v>
      </c>
      <c r="I317" s="28" t="str">
        <f t="shared" si="43"/>
        <v/>
      </c>
      <c r="J317" s="32">
        <v>91.45</v>
      </c>
      <c r="K317" s="33">
        <f t="shared" si="48"/>
        <v>83587.792305272742</v>
      </c>
      <c r="L317" s="33">
        <f t="shared" si="49"/>
        <v>10928740.723281777</v>
      </c>
    </row>
    <row r="318" spans="2:12">
      <c r="B318" s="29">
        <f t="shared" si="44"/>
        <v>309</v>
      </c>
      <c r="C318" s="30">
        <f t="shared" si="45"/>
        <v>0</v>
      </c>
      <c r="D318" s="31">
        <f t="shared" si="46"/>
        <v>119505.09265480345</v>
      </c>
      <c r="E318" s="31">
        <f t="shared" si="40"/>
        <v>515.67694435210649</v>
      </c>
      <c r="F318" s="31">
        <f t="shared" si="41"/>
        <v>398.35030884934486</v>
      </c>
      <c r="G318" s="31">
        <f t="shared" si="47"/>
        <v>914.02725320145134</v>
      </c>
      <c r="H318" s="31">
        <f t="shared" si="42"/>
        <v>118989.41571045134</v>
      </c>
      <c r="I318" s="28" t="str">
        <f t="shared" si="43"/>
        <v/>
      </c>
      <c r="J318" s="32">
        <v>91.45</v>
      </c>
      <c r="K318" s="33">
        <f t="shared" si="48"/>
        <v>83587.792305272727</v>
      </c>
      <c r="L318" s="33">
        <f t="shared" si="49"/>
        <v>10881582.066720776</v>
      </c>
    </row>
    <row r="319" spans="2:12">
      <c r="B319" s="29">
        <f t="shared" si="44"/>
        <v>310</v>
      </c>
      <c r="C319" s="30">
        <f t="shared" si="45"/>
        <v>0</v>
      </c>
      <c r="D319" s="31">
        <f t="shared" si="46"/>
        <v>118989.41571045134</v>
      </c>
      <c r="E319" s="31">
        <f t="shared" si="40"/>
        <v>517.39586749994669</v>
      </c>
      <c r="F319" s="31">
        <f t="shared" si="41"/>
        <v>396.63138570150448</v>
      </c>
      <c r="G319" s="31">
        <f t="shared" si="47"/>
        <v>914.02725320145112</v>
      </c>
      <c r="H319" s="31">
        <f t="shared" si="42"/>
        <v>118472.0198429514</v>
      </c>
      <c r="I319" s="28" t="str">
        <f t="shared" si="43"/>
        <v/>
      </c>
      <c r="J319" s="32">
        <v>91.45</v>
      </c>
      <c r="K319" s="33">
        <f t="shared" si="48"/>
        <v>83587.792305272713</v>
      </c>
      <c r="L319" s="33">
        <f t="shared" si="49"/>
        <v>10834266.214637905</v>
      </c>
    </row>
    <row r="320" spans="2:12">
      <c r="B320" s="29">
        <f t="shared" si="44"/>
        <v>311</v>
      </c>
      <c r="C320" s="30">
        <f t="shared" si="45"/>
        <v>0</v>
      </c>
      <c r="D320" s="31">
        <f t="shared" si="46"/>
        <v>118472.0198429514</v>
      </c>
      <c r="E320" s="31">
        <f t="shared" si="40"/>
        <v>519.12052039161335</v>
      </c>
      <c r="F320" s="31">
        <f t="shared" si="41"/>
        <v>394.90673280983805</v>
      </c>
      <c r="G320" s="31">
        <f t="shared" si="47"/>
        <v>914.02725320145146</v>
      </c>
      <c r="H320" s="31">
        <f t="shared" si="42"/>
        <v>117952.89932255978</v>
      </c>
      <c r="I320" s="28" t="str">
        <f t="shared" si="43"/>
        <v/>
      </c>
      <c r="J320" s="32">
        <v>91.45</v>
      </c>
      <c r="K320" s="33">
        <f t="shared" si="48"/>
        <v>83587.792305272742</v>
      </c>
      <c r="L320" s="33">
        <f t="shared" si="49"/>
        <v>10786792.643048093</v>
      </c>
    </row>
    <row r="321" spans="2:12">
      <c r="B321" s="29">
        <f t="shared" si="44"/>
        <v>312</v>
      </c>
      <c r="C321" s="30">
        <f t="shared" si="45"/>
        <v>0</v>
      </c>
      <c r="D321" s="31">
        <f t="shared" si="46"/>
        <v>117952.89932255978</v>
      </c>
      <c r="E321" s="31">
        <f t="shared" si="40"/>
        <v>520.85092212625227</v>
      </c>
      <c r="F321" s="31">
        <f t="shared" si="41"/>
        <v>393.17633107519924</v>
      </c>
      <c r="G321" s="31">
        <f t="shared" si="47"/>
        <v>914.02725320145157</v>
      </c>
      <c r="H321" s="31">
        <f t="shared" si="42"/>
        <v>117432.04840043353</v>
      </c>
      <c r="I321" s="28" t="str">
        <f t="shared" si="43"/>
        <v/>
      </c>
      <c r="J321" s="32">
        <v>91.45</v>
      </c>
      <c r="K321" s="33">
        <f t="shared" si="48"/>
        <v>83587.792305272742</v>
      </c>
      <c r="L321" s="33">
        <f t="shared" si="49"/>
        <v>10739160.826219646</v>
      </c>
    </row>
    <row r="322" spans="2:12">
      <c r="B322" s="29">
        <f t="shared" si="44"/>
        <v>313</v>
      </c>
      <c r="C322" s="30">
        <f t="shared" si="45"/>
        <v>0</v>
      </c>
      <c r="D322" s="31">
        <f t="shared" si="46"/>
        <v>117432.04840043353</v>
      </c>
      <c r="E322" s="31">
        <f t="shared" si="40"/>
        <v>522.58709186667329</v>
      </c>
      <c r="F322" s="31">
        <f t="shared" si="41"/>
        <v>391.44016133477845</v>
      </c>
      <c r="G322" s="31">
        <f t="shared" si="47"/>
        <v>914.02725320145169</v>
      </c>
      <c r="H322" s="31">
        <f t="shared" si="42"/>
        <v>116909.46130856685</v>
      </c>
      <c r="I322" s="28" t="str">
        <f t="shared" si="43"/>
        <v/>
      </c>
      <c r="J322" s="32">
        <v>91.45</v>
      </c>
      <c r="K322" s="33">
        <f t="shared" si="48"/>
        <v>83587.792305272756</v>
      </c>
      <c r="L322" s="33">
        <f t="shared" si="49"/>
        <v>10691370.23666844</v>
      </c>
    </row>
    <row r="323" spans="2:12">
      <c r="B323" s="29">
        <f t="shared" si="44"/>
        <v>314</v>
      </c>
      <c r="C323" s="30">
        <f t="shared" si="45"/>
        <v>0</v>
      </c>
      <c r="D323" s="31">
        <f t="shared" si="46"/>
        <v>116909.46130856685</v>
      </c>
      <c r="E323" s="31">
        <f t="shared" si="40"/>
        <v>524.32904883956189</v>
      </c>
      <c r="F323" s="31">
        <f t="shared" si="41"/>
        <v>389.69820436188951</v>
      </c>
      <c r="G323" s="31">
        <f t="shared" si="47"/>
        <v>914.02725320145146</v>
      </c>
      <c r="H323" s="31">
        <f t="shared" si="42"/>
        <v>116385.1322597273</v>
      </c>
      <c r="I323" s="28" t="str">
        <f t="shared" si="43"/>
        <v/>
      </c>
      <c r="J323" s="32">
        <v>91.45</v>
      </c>
      <c r="K323" s="33">
        <f t="shared" si="48"/>
        <v>83587.792305272742</v>
      </c>
      <c r="L323" s="33">
        <f t="shared" si="49"/>
        <v>10643420.345152061</v>
      </c>
    </row>
    <row r="324" spans="2:12">
      <c r="B324" s="29">
        <f t="shared" si="44"/>
        <v>315</v>
      </c>
      <c r="C324" s="30">
        <f t="shared" si="45"/>
        <v>0</v>
      </c>
      <c r="D324" s="31">
        <f t="shared" si="46"/>
        <v>116385.1322597273</v>
      </c>
      <c r="E324" s="31">
        <f t="shared" si="40"/>
        <v>526.07681233569417</v>
      </c>
      <c r="F324" s="31">
        <f t="shared" si="41"/>
        <v>387.95044086575763</v>
      </c>
      <c r="G324" s="31">
        <f t="shared" si="47"/>
        <v>914.0272532014518</v>
      </c>
      <c r="H324" s="31">
        <f t="shared" si="42"/>
        <v>115859.0554473916</v>
      </c>
      <c r="I324" s="28" t="str">
        <f t="shared" si="43"/>
        <v/>
      </c>
      <c r="J324" s="32">
        <v>91.45</v>
      </c>
      <c r="K324" s="33">
        <f t="shared" si="48"/>
        <v>83587.792305272771</v>
      </c>
      <c r="L324" s="33">
        <f t="shared" si="49"/>
        <v>10595310.620663961</v>
      </c>
    </row>
    <row r="325" spans="2:12">
      <c r="B325" s="29">
        <f t="shared" si="44"/>
        <v>316</v>
      </c>
      <c r="C325" s="30">
        <f t="shared" si="45"/>
        <v>0</v>
      </c>
      <c r="D325" s="31">
        <f t="shared" si="46"/>
        <v>115859.0554473916</v>
      </c>
      <c r="E325" s="31">
        <f t="shared" si="40"/>
        <v>527.8304017101467</v>
      </c>
      <c r="F325" s="31">
        <f t="shared" si="41"/>
        <v>386.19685149130532</v>
      </c>
      <c r="G325" s="31">
        <f t="shared" si="47"/>
        <v>914.02725320145203</v>
      </c>
      <c r="H325" s="31">
        <f t="shared" si="42"/>
        <v>115331.22504568145</v>
      </c>
      <c r="I325" s="28" t="str">
        <f t="shared" si="43"/>
        <v/>
      </c>
      <c r="J325" s="32">
        <v>91.45</v>
      </c>
      <c r="K325" s="33">
        <f t="shared" si="48"/>
        <v>83587.792305272786</v>
      </c>
      <c r="L325" s="33">
        <f t="shared" si="49"/>
        <v>10547040.53042757</v>
      </c>
    </row>
    <row r="326" spans="2:12">
      <c r="B326" s="29">
        <f t="shared" si="44"/>
        <v>317</v>
      </c>
      <c r="C326" s="30">
        <f t="shared" si="45"/>
        <v>0</v>
      </c>
      <c r="D326" s="31">
        <f t="shared" si="46"/>
        <v>115331.22504568145</v>
      </c>
      <c r="E326" s="31">
        <f t="shared" si="40"/>
        <v>529.58983638251402</v>
      </c>
      <c r="F326" s="31">
        <f t="shared" si="41"/>
        <v>384.43741681893817</v>
      </c>
      <c r="G326" s="31">
        <f t="shared" si="47"/>
        <v>914.02725320145225</v>
      </c>
      <c r="H326" s="31">
        <f t="shared" si="42"/>
        <v>114801.63520929894</v>
      </c>
      <c r="I326" s="28" t="str">
        <f t="shared" si="43"/>
        <v/>
      </c>
      <c r="J326" s="32">
        <v>91.45</v>
      </c>
      <c r="K326" s="33">
        <f t="shared" si="48"/>
        <v>83587.792305272815</v>
      </c>
      <c r="L326" s="33">
        <f t="shared" si="49"/>
        <v>10498609.539890388</v>
      </c>
    </row>
    <row r="327" spans="2:12">
      <c r="B327" s="29">
        <f t="shared" si="44"/>
        <v>318</v>
      </c>
      <c r="C327" s="30">
        <f t="shared" si="45"/>
        <v>0</v>
      </c>
      <c r="D327" s="31">
        <f t="shared" si="46"/>
        <v>114801.63520929894</v>
      </c>
      <c r="E327" s="31">
        <f t="shared" si="40"/>
        <v>531.35513583712202</v>
      </c>
      <c r="F327" s="31">
        <f t="shared" si="41"/>
        <v>382.67211736432978</v>
      </c>
      <c r="G327" s="31">
        <f t="shared" si="47"/>
        <v>914.0272532014518</v>
      </c>
      <c r="H327" s="31">
        <f t="shared" si="42"/>
        <v>114270.28007346182</v>
      </c>
      <c r="I327" s="28" t="str">
        <f t="shared" si="43"/>
        <v/>
      </c>
      <c r="J327" s="32">
        <v>91.45</v>
      </c>
      <c r="K327" s="33">
        <f t="shared" si="48"/>
        <v>83587.792305272771</v>
      </c>
      <c r="L327" s="33">
        <f t="shared" si="49"/>
        <v>10450017.112718083</v>
      </c>
    </row>
    <row r="328" spans="2:12">
      <c r="B328" s="29">
        <f t="shared" si="44"/>
        <v>319</v>
      </c>
      <c r="C328" s="30">
        <f t="shared" si="45"/>
        <v>0</v>
      </c>
      <c r="D328" s="31">
        <f t="shared" si="46"/>
        <v>114270.28007346182</v>
      </c>
      <c r="E328" s="31">
        <f t="shared" si="40"/>
        <v>533.12631962324622</v>
      </c>
      <c r="F328" s="31">
        <f t="shared" si="41"/>
        <v>380.90093357820609</v>
      </c>
      <c r="G328" s="31">
        <f t="shared" si="47"/>
        <v>914.02725320145237</v>
      </c>
      <c r="H328" s="31">
        <f t="shared" si="42"/>
        <v>113737.15375383857</v>
      </c>
      <c r="I328" s="28" t="str">
        <f t="shared" si="43"/>
        <v/>
      </c>
      <c r="J328" s="32">
        <v>91.45</v>
      </c>
      <c r="K328" s="33">
        <f t="shared" si="48"/>
        <v>83587.792305272815</v>
      </c>
      <c r="L328" s="33">
        <f t="shared" si="49"/>
        <v>10401262.710788539</v>
      </c>
    </row>
    <row r="329" spans="2:12">
      <c r="B329" s="29">
        <f t="shared" si="44"/>
        <v>320</v>
      </c>
      <c r="C329" s="30">
        <f t="shared" si="45"/>
        <v>0</v>
      </c>
      <c r="D329" s="31">
        <f t="shared" si="46"/>
        <v>113737.15375383857</v>
      </c>
      <c r="E329" s="31">
        <f t="shared" si="40"/>
        <v>534.90340735532368</v>
      </c>
      <c r="F329" s="31">
        <f t="shared" si="41"/>
        <v>379.12384584612863</v>
      </c>
      <c r="G329" s="31">
        <f t="shared" si="47"/>
        <v>914.02725320145237</v>
      </c>
      <c r="H329" s="31">
        <f t="shared" si="42"/>
        <v>113202.25034648326</v>
      </c>
      <c r="I329" s="28" t="str">
        <f t="shared" si="43"/>
        <v/>
      </c>
      <c r="J329" s="32">
        <v>91.45</v>
      </c>
      <c r="K329" s="33">
        <f t="shared" si="48"/>
        <v>83587.792305272815</v>
      </c>
      <c r="L329" s="33">
        <f t="shared" si="49"/>
        <v>10352345.794185894</v>
      </c>
    </row>
    <row r="330" spans="2:12">
      <c r="B330" s="29">
        <f t="shared" si="44"/>
        <v>321</v>
      </c>
      <c r="C330" s="30">
        <f t="shared" si="45"/>
        <v>0</v>
      </c>
      <c r="D330" s="31">
        <f t="shared" si="46"/>
        <v>113202.25034648326</v>
      </c>
      <c r="E330" s="31">
        <f t="shared" ref="E330:E393" si="50">IF(B330="","",G330-F330)</f>
        <v>536.68641871317516</v>
      </c>
      <c r="F330" s="31">
        <f t="shared" ref="F330:F393" si="51">IF(B330="","",D330*Vextir/12)</f>
        <v>377.34083448827755</v>
      </c>
      <c r="G330" s="31">
        <f t="shared" si="47"/>
        <v>914.02725320145271</v>
      </c>
      <c r="H330" s="31">
        <f t="shared" ref="H330:H393" si="52">IF(B330="","",D330-E330)</f>
        <v>112665.56392777008</v>
      </c>
      <c r="I330" s="28" t="str">
        <f t="shared" ref="I330:I393" si="53">IF((OR(B330="",I329="")),"",I329*(1+Mán.verðbólga))</f>
        <v/>
      </c>
      <c r="J330" s="32">
        <v>91.45</v>
      </c>
      <c r="K330" s="33">
        <f t="shared" si="48"/>
        <v>83587.792305272858</v>
      </c>
      <c r="L330" s="33">
        <f t="shared" si="49"/>
        <v>10303265.821194574</v>
      </c>
    </row>
    <row r="331" spans="2:12">
      <c r="B331" s="29">
        <f t="shared" ref="B331:B394" si="54">IF(OR(B330="",B330=Fj.afborgana),"",B330+1)</f>
        <v>322</v>
      </c>
      <c r="C331" s="30">
        <f t="shared" ref="C331:C394" si="55">IF(B331="","",IF(Verðbólga=0,0,+H330*I331/I330-H330))</f>
        <v>0</v>
      </c>
      <c r="D331" s="31">
        <f t="shared" ref="D331:D394" si="56">IF(B331="","",IF(OR(Verðbólga="",Verðbólga=0),H330,H330*I331/I330))</f>
        <v>112665.56392777008</v>
      </c>
      <c r="E331" s="31">
        <f t="shared" si="50"/>
        <v>538.47537344221928</v>
      </c>
      <c r="F331" s="31">
        <f t="shared" si="51"/>
        <v>375.5518797592336</v>
      </c>
      <c r="G331" s="31">
        <f t="shared" ref="G331:G394" si="57">IF(B331="","",PMT(Vextir/12,Fj.afborgana-B330,-D331))</f>
        <v>914.02725320145282</v>
      </c>
      <c r="H331" s="31">
        <f t="shared" si="52"/>
        <v>112127.08855432787</v>
      </c>
      <c r="I331" s="28" t="str">
        <f t="shared" si="53"/>
        <v/>
      </c>
      <c r="J331" s="32">
        <v>91.45</v>
      </c>
      <c r="K331" s="33">
        <f t="shared" ref="K331:K394" si="58">J331*G331</f>
        <v>83587.792305272858</v>
      </c>
      <c r="L331" s="33">
        <f t="shared" ref="L331:L394" si="59">H331*J331</f>
        <v>10254022.248293284</v>
      </c>
    </row>
    <row r="332" spans="2:12">
      <c r="B332" s="29">
        <f t="shared" si="54"/>
        <v>323</v>
      </c>
      <c r="C332" s="30">
        <f t="shared" si="55"/>
        <v>0</v>
      </c>
      <c r="D332" s="31">
        <f t="shared" si="56"/>
        <v>112127.08855432787</v>
      </c>
      <c r="E332" s="31">
        <f t="shared" si="50"/>
        <v>540.27029135369355</v>
      </c>
      <c r="F332" s="31">
        <f t="shared" si="51"/>
        <v>373.75696184775961</v>
      </c>
      <c r="G332" s="31">
        <f t="shared" si="57"/>
        <v>914.02725320145316</v>
      </c>
      <c r="H332" s="31">
        <f t="shared" si="52"/>
        <v>111586.81826297418</v>
      </c>
      <c r="I332" s="28" t="str">
        <f t="shared" si="53"/>
        <v/>
      </c>
      <c r="J332" s="32">
        <v>91.45</v>
      </c>
      <c r="K332" s="33">
        <f t="shared" si="58"/>
        <v>83587.792305272887</v>
      </c>
      <c r="L332" s="33">
        <f t="shared" si="59"/>
        <v>10204614.530148989</v>
      </c>
    </row>
    <row r="333" spans="2:12">
      <c r="B333" s="29">
        <f t="shared" si="54"/>
        <v>324</v>
      </c>
      <c r="C333" s="30">
        <f t="shared" si="55"/>
        <v>0</v>
      </c>
      <c r="D333" s="31">
        <f t="shared" si="56"/>
        <v>111586.81826297418</v>
      </c>
      <c r="E333" s="31">
        <f t="shared" si="50"/>
        <v>542.07119232487275</v>
      </c>
      <c r="F333" s="31">
        <f t="shared" si="51"/>
        <v>371.95606087658058</v>
      </c>
      <c r="G333" s="31">
        <f t="shared" si="57"/>
        <v>914.02725320145328</v>
      </c>
      <c r="H333" s="31">
        <f t="shared" si="52"/>
        <v>111044.7470706493</v>
      </c>
      <c r="I333" s="28" t="str">
        <f t="shared" si="53"/>
        <v/>
      </c>
      <c r="J333" s="32">
        <v>91.45</v>
      </c>
      <c r="K333" s="33">
        <f t="shared" si="58"/>
        <v>83587.792305272902</v>
      </c>
      <c r="L333" s="33">
        <f t="shared" si="59"/>
        <v>10155042.11961088</v>
      </c>
    </row>
    <row r="334" spans="2:12">
      <c r="B334" s="29">
        <f t="shared" si="54"/>
        <v>325</v>
      </c>
      <c r="C334" s="30">
        <f t="shared" si="55"/>
        <v>0</v>
      </c>
      <c r="D334" s="31">
        <f t="shared" si="56"/>
        <v>111044.7470706493</v>
      </c>
      <c r="E334" s="31">
        <f t="shared" si="50"/>
        <v>543.8780962992887</v>
      </c>
      <c r="F334" s="31">
        <f t="shared" si="51"/>
        <v>370.14915690216435</v>
      </c>
      <c r="G334" s="31">
        <f t="shared" si="57"/>
        <v>914.02725320145305</v>
      </c>
      <c r="H334" s="31">
        <f t="shared" si="52"/>
        <v>110500.86897435001</v>
      </c>
      <c r="I334" s="28" t="str">
        <f t="shared" si="53"/>
        <v/>
      </c>
      <c r="J334" s="32">
        <v>91.45</v>
      </c>
      <c r="K334" s="33">
        <f t="shared" si="58"/>
        <v>83587.792305272887</v>
      </c>
      <c r="L334" s="33">
        <f t="shared" si="59"/>
        <v>10105304.467704309</v>
      </c>
    </row>
    <row r="335" spans="2:12">
      <c r="B335" s="29">
        <f t="shared" si="54"/>
        <v>326</v>
      </c>
      <c r="C335" s="30">
        <f t="shared" si="55"/>
        <v>0</v>
      </c>
      <c r="D335" s="31">
        <f t="shared" si="56"/>
        <v>110500.86897435001</v>
      </c>
      <c r="E335" s="31">
        <f t="shared" si="50"/>
        <v>545.6910232869534</v>
      </c>
      <c r="F335" s="31">
        <f t="shared" si="51"/>
        <v>368.33622991450005</v>
      </c>
      <c r="G335" s="31">
        <f t="shared" si="57"/>
        <v>914.02725320145339</v>
      </c>
      <c r="H335" s="31">
        <f t="shared" si="52"/>
        <v>109955.17795106306</v>
      </c>
      <c r="I335" s="28" t="str">
        <f t="shared" si="53"/>
        <v/>
      </c>
      <c r="J335" s="32">
        <v>91.45</v>
      </c>
      <c r="K335" s="33">
        <f t="shared" si="58"/>
        <v>83587.792305272917</v>
      </c>
      <c r="L335" s="33">
        <f t="shared" si="59"/>
        <v>10055401.023624716</v>
      </c>
    </row>
    <row r="336" spans="2:12">
      <c r="B336" s="29">
        <f t="shared" si="54"/>
        <v>327</v>
      </c>
      <c r="C336" s="30">
        <f t="shared" si="55"/>
        <v>0</v>
      </c>
      <c r="D336" s="31">
        <f t="shared" si="56"/>
        <v>109955.17795106306</v>
      </c>
      <c r="E336" s="31">
        <f t="shared" si="50"/>
        <v>547.50999336457653</v>
      </c>
      <c r="F336" s="31">
        <f t="shared" si="51"/>
        <v>366.51725983687692</v>
      </c>
      <c r="G336" s="31">
        <f t="shared" si="57"/>
        <v>914.0272532014535</v>
      </c>
      <c r="H336" s="31">
        <f t="shared" si="52"/>
        <v>109407.66795769848</v>
      </c>
      <c r="I336" s="28" t="str">
        <f t="shared" si="53"/>
        <v/>
      </c>
      <c r="J336" s="32">
        <v>91.45</v>
      </c>
      <c r="K336" s="33">
        <f t="shared" si="58"/>
        <v>83587.792305272931</v>
      </c>
      <c r="L336" s="33">
        <f t="shared" si="59"/>
        <v>10005331.234731525</v>
      </c>
    </row>
    <row r="337" spans="2:12">
      <c r="B337" s="29">
        <f t="shared" si="54"/>
        <v>328</v>
      </c>
      <c r="C337" s="30">
        <f t="shared" si="55"/>
        <v>0</v>
      </c>
      <c r="D337" s="31">
        <f t="shared" si="56"/>
        <v>109407.66795769848</v>
      </c>
      <c r="E337" s="31">
        <f t="shared" si="50"/>
        <v>549.33502667579182</v>
      </c>
      <c r="F337" s="31">
        <f t="shared" si="51"/>
        <v>364.69222652566162</v>
      </c>
      <c r="G337" s="31">
        <f t="shared" si="57"/>
        <v>914.02725320145339</v>
      </c>
      <c r="H337" s="31">
        <f t="shared" si="52"/>
        <v>108858.33293102268</v>
      </c>
      <c r="I337" s="28" t="str">
        <f t="shared" si="53"/>
        <v/>
      </c>
      <c r="J337" s="32">
        <v>91.45</v>
      </c>
      <c r="K337" s="33">
        <f t="shared" si="58"/>
        <v>83587.792305272917</v>
      </c>
      <c r="L337" s="33">
        <f t="shared" si="59"/>
        <v>9955094.5465420242</v>
      </c>
    </row>
    <row r="338" spans="2:12">
      <c r="B338" s="29">
        <f t="shared" si="54"/>
        <v>329</v>
      </c>
      <c r="C338" s="30">
        <f t="shared" si="55"/>
        <v>0</v>
      </c>
      <c r="D338" s="31">
        <f t="shared" si="56"/>
        <v>108858.33293102268</v>
      </c>
      <c r="E338" s="31">
        <f t="shared" si="50"/>
        <v>551.1661434313778</v>
      </c>
      <c r="F338" s="31">
        <f t="shared" si="51"/>
        <v>362.86110977007564</v>
      </c>
      <c r="G338" s="31">
        <f t="shared" si="57"/>
        <v>914.0272532014535</v>
      </c>
      <c r="H338" s="31">
        <f t="shared" si="52"/>
        <v>108307.16678759131</v>
      </c>
      <c r="I338" s="28" t="str">
        <f t="shared" si="53"/>
        <v/>
      </c>
      <c r="J338" s="32">
        <v>91.45</v>
      </c>
      <c r="K338" s="33">
        <f t="shared" si="58"/>
        <v>83587.792305272931</v>
      </c>
      <c r="L338" s="33">
        <f t="shared" si="59"/>
        <v>9904690.4027252253</v>
      </c>
    </row>
    <row r="339" spans="2:12">
      <c r="B339" s="29">
        <f t="shared" si="54"/>
        <v>330</v>
      </c>
      <c r="C339" s="30">
        <f t="shared" si="55"/>
        <v>0</v>
      </c>
      <c r="D339" s="31">
        <f t="shared" si="56"/>
        <v>108307.16678759131</v>
      </c>
      <c r="E339" s="31">
        <f t="shared" si="50"/>
        <v>553.00336390948269</v>
      </c>
      <c r="F339" s="31">
        <f t="shared" si="51"/>
        <v>361.02388929197105</v>
      </c>
      <c r="G339" s="31">
        <f t="shared" si="57"/>
        <v>914.02725320145373</v>
      </c>
      <c r="H339" s="31">
        <f t="shared" si="52"/>
        <v>107754.16342368184</v>
      </c>
      <c r="I339" s="28" t="str">
        <f t="shared" si="53"/>
        <v/>
      </c>
      <c r="J339" s="32">
        <v>91.45</v>
      </c>
      <c r="K339" s="33">
        <f t="shared" si="58"/>
        <v>83587.792305272946</v>
      </c>
      <c r="L339" s="33">
        <f t="shared" si="59"/>
        <v>9854118.2450957038</v>
      </c>
    </row>
    <row r="340" spans="2:12">
      <c r="B340" s="29">
        <f t="shared" si="54"/>
        <v>331</v>
      </c>
      <c r="C340" s="30">
        <f t="shared" si="55"/>
        <v>0</v>
      </c>
      <c r="D340" s="31">
        <f t="shared" si="56"/>
        <v>107754.16342368184</v>
      </c>
      <c r="E340" s="31">
        <f t="shared" si="50"/>
        <v>554.84670845584765</v>
      </c>
      <c r="F340" s="31">
        <f t="shared" si="51"/>
        <v>359.18054474560614</v>
      </c>
      <c r="G340" s="31">
        <f t="shared" si="57"/>
        <v>914.02725320145385</v>
      </c>
      <c r="H340" s="31">
        <f t="shared" si="52"/>
        <v>107199.31671522598</v>
      </c>
      <c r="I340" s="28" t="str">
        <f t="shared" si="53"/>
        <v/>
      </c>
      <c r="J340" s="32">
        <v>91.45</v>
      </c>
      <c r="K340" s="33">
        <f t="shared" si="58"/>
        <v>83587.79230527296</v>
      </c>
      <c r="L340" s="33">
        <f t="shared" si="59"/>
        <v>9803377.5136074163</v>
      </c>
    </row>
    <row r="341" spans="2:12">
      <c r="B341" s="29">
        <f t="shared" si="54"/>
        <v>332</v>
      </c>
      <c r="C341" s="30">
        <f t="shared" si="55"/>
        <v>0</v>
      </c>
      <c r="D341" s="31">
        <f t="shared" si="56"/>
        <v>107199.31671522598</v>
      </c>
      <c r="E341" s="31">
        <f t="shared" si="50"/>
        <v>556.69619748403431</v>
      </c>
      <c r="F341" s="31">
        <f t="shared" si="51"/>
        <v>357.33105571741999</v>
      </c>
      <c r="G341" s="31">
        <f t="shared" si="57"/>
        <v>914.0272532014543</v>
      </c>
      <c r="H341" s="31">
        <f t="shared" si="52"/>
        <v>106642.62051774195</v>
      </c>
      <c r="I341" s="28" t="str">
        <f t="shared" si="53"/>
        <v/>
      </c>
      <c r="J341" s="32">
        <v>91.45</v>
      </c>
      <c r="K341" s="33">
        <f t="shared" si="58"/>
        <v>83587.792305273004</v>
      </c>
      <c r="L341" s="33">
        <f t="shared" si="59"/>
        <v>9752467.6463475022</v>
      </c>
    </row>
    <row r="342" spans="2:12">
      <c r="B342" s="29">
        <f t="shared" si="54"/>
        <v>333</v>
      </c>
      <c r="C342" s="30">
        <f t="shared" si="55"/>
        <v>0</v>
      </c>
      <c r="D342" s="31">
        <f t="shared" si="56"/>
        <v>106642.62051774195</v>
      </c>
      <c r="E342" s="31">
        <f t="shared" si="50"/>
        <v>558.55185147564748</v>
      </c>
      <c r="F342" s="31">
        <f t="shared" si="51"/>
        <v>355.47540172580648</v>
      </c>
      <c r="G342" s="31">
        <f t="shared" si="57"/>
        <v>914.02725320145396</v>
      </c>
      <c r="H342" s="31">
        <f t="shared" si="52"/>
        <v>106084.06866626631</v>
      </c>
      <c r="I342" s="28" t="str">
        <f t="shared" si="53"/>
        <v/>
      </c>
      <c r="J342" s="32">
        <v>91.45</v>
      </c>
      <c r="K342" s="33">
        <f t="shared" si="58"/>
        <v>83587.79230527296</v>
      </c>
      <c r="L342" s="33">
        <f t="shared" si="59"/>
        <v>9701388.0795300547</v>
      </c>
    </row>
    <row r="343" spans="2:12">
      <c r="B343" s="29">
        <f t="shared" si="54"/>
        <v>334</v>
      </c>
      <c r="C343" s="30">
        <f t="shared" si="55"/>
        <v>0</v>
      </c>
      <c r="D343" s="31">
        <f t="shared" si="56"/>
        <v>106084.06866626631</v>
      </c>
      <c r="E343" s="31">
        <f t="shared" si="50"/>
        <v>560.41369098056634</v>
      </c>
      <c r="F343" s="31">
        <f t="shared" si="51"/>
        <v>353.61356222088767</v>
      </c>
      <c r="G343" s="31">
        <f t="shared" si="57"/>
        <v>914.02725320145407</v>
      </c>
      <c r="H343" s="31">
        <f t="shared" si="52"/>
        <v>105523.65497528574</v>
      </c>
      <c r="I343" s="28" t="str">
        <f t="shared" si="53"/>
        <v/>
      </c>
      <c r="J343" s="32">
        <v>91.45</v>
      </c>
      <c r="K343" s="33">
        <f t="shared" si="58"/>
        <v>83587.792305272975</v>
      </c>
      <c r="L343" s="33">
        <f t="shared" si="59"/>
        <v>9650138.2474898808</v>
      </c>
    </row>
    <row r="344" spans="2:12">
      <c r="B344" s="29">
        <f t="shared" si="54"/>
        <v>335</v>
      </c>
      <c r="C344" s="30">
        <f t="shared" si="55"/>
        <v>0</v>
      </c>
      <c r="D344" s="31">
        <f t="shared" si="56"/>
        <v>105523.65497528574</v>
      </c>
      <c r="E344" s="31">
        <f t="shared" si="50"/>
        <v>562.28173661716869</v>
      </c>
      <c r="F344" s="31">
        <f t="shared" si="51"/>
        <v>351.74551658428578</v>
      </c>
      <c r="G344" s="31">
        <f t="shared" si="57"/>
        <v>914.02725320145453</v>
      </c>
      <c r="H344" s="31">
        <f t="shared" si="52"/>
        <v>104961.37323866857</v>
      </c>
      <c r="I344" s="28" t="str">
        <f t="shared" si="53"/>
        <v/>
      </c>
      <c r="J344" s="32">
        <v>91.45</v>
      </c>
      <c r="K344" s="33">
        <f t="shared" si="58"/>
        <v>83587.792305273018</v>
      </c>
      <c r="L344" s="33">
        <f t="shared" si="59"/>
        <v>9598717.5826762412</v>
      </c>
    </row>
    <row r="345" spans="2:12">
      <c r="B345" s="29">
        <f t="shared" si="54"/>
        <v>336</v>
      </c>
      <c r="C345" s="30">
        <f t="shared" si="55"/>
        <v>0</v>
      </c>
      <c r="D345" s="31">
        <f t="shared" si="56"/>
        <v>104961.37323866857</v>
      </c>
      <c r="E345" s="31">
        <f t="shared" si="50"/>
        <v>564.1560090725593</v>
      </c>
      <c r="F345" s="31">
        <f t="shared" si="51"/>
        <v>349.87124412889528</v>
      </c>
      <c r="G345" s="31">
        <f t="shared" si="57"/>
        <v>914.02725320145453</v>
      </c>
      <c r="H345" s="31">
        <f t="shared" si="52"/>
        <v>104397.21722959602</v>
      </c>
      <c r="I345" s="28" t="str">
        <f t="shared" si="53"/>
        <v/>
      </c>
      <c r="J345" s="32">
        <v>91.45</v>
      </c>
      <c r="K345" s="33">
        <f t="shared" si="58"/>
        <v>83587.792305273018</v>
      </c>
      <c r="L345" s="33">
        <f t="shared" si="59"/>
        <v>9547125.5156465564</v>
      </c>
    </row>
    <row r="346" spans="2:12">
      <c r="B346" s="29">
        <f t="shared" si="54"/>
        <v>337</v>
      </c>
      <c r="C346" s="30">
        <f t="shared" si="55"/>
        <v>0</v>
      </c>
      <c r="D346" s="31">
        <f t="shared" si="56"/>
        <v>104397.21722959602</v>
      </c>
      <c r="E346" s="31">
        <f t="shared" si="50"/>
        <v>566.03652910280152</v>
      </c>
      <c r="F346" s="31">
        <f t="shared" si="51"/>
        <v>347.9907240986534</v>
      </c>
      <c r="G346" s="31">
        <f t="shared" si="57"/>
        <v>914.02725320145498</v>
      </c>
      <c r="H346" s="31">
        <f t="shared" si="52"/>
        <v>103831.18070049322</v>
      </c>
      <c r="I346" s="28" t="str">
        <f t="shared" si="53"/>
        <v/>
      </c>
      <c r="J346" s="32">
        <v>91.45</v>
      </c>
      <c r="K346" s="33">
        <f t="shared" si="58"/>
        <v>83587.792305273062</v>
      </c>
      <c r="L346" s="33">
        <f t="shared" si="59"/>
        <v>9495361.4750601053</v>
      </c>
    </row>
    <row r="347" spans="2:12">
      <c r="B347" s="29">
        <f t="shared" si="54"/>
        <v>338</v>
      </c>
      <c r="C347" s="30">
        <f t="shared" si="55"/>
        <v>0</v>
      </c>
      <c r="D347" s="31">
        <f t="shared" si="56"/>
        <v>103831.18070049322</v>
      </c>
      <c r="E347" s="31">
        <f t="shared" si="50"/>
        <v>567.9233175331442</v>
      </c>
      <c r="F347" s="31">
        <f t="shared" si="51"/>
        <v>346.10393566831073</v>
      </c>
      <c r="G347" s="31">
        <f t="shared" si="57"/>
        <v>914.02725320145487</v>
      </c>
      <c r="H347" s="31">
        <f t="shared" si="52"/>
        <v>103263.25738296007</v>
      </c>
      <c r="I347" s="28" t="str">
        <f t="shared" si="53"/>
        <v/>
      </c>
      <c r="J347" s="32">
        <v>91.45</v>
      </c>
      <c r="K347" s="33">
        <f t="shared" si="58"/>
        <v>83587.792305273048</v>
      </c>
      <c r="L347" s="33">
        <f t="shared" si="59"/>
        <v>9443424.8876716997</v>
      </c>
    </row>
    <row r="348" spans="2:12">
      <c r="B348" s="29">
        <f t="shared" si="54"/>
        <v>339</v>
      </c>
      <c r="C348" s="30">
        <f t="shared" si="55"/>
        <v>0</v>
      </c>
      <c r="D348" s="31">
        <f t="shared" si="56"/>
        <v>103263.25738296007</v>
      </c>
      <c r="E348" s="31">
        <f t="shared" si="50"/>
        <v>569.81639525825517</v>
      </c>
      <c r="F348" s="31">
        <f t="shared" si="51"/>
        <v>344.21085794320021</v>
      </c>
      <c r="G348" s="31">
        <f t="shared" si="57"/>
        <v>914.02725320145532</v>
      </c>
      <c r="H348" s="31">
        <f t="shared" si="52"/>
        <v>102693.44098770182</v>
      </c>
      <c r="I348" s="28" t="str">
        <f t="shared" si="53"/>
        <v/>
      </c>
      <c r="J348" s="32">
        <v>91.45</v>
      </c>
      <c r="K348" s="33">
        <f t="shared" si="58"/>
        <v>83587.792305273091</v>
      </c>
      <c r="L348" s="33">
        <f t="shared" si="59"/>
        <v>9391315.1783253308</v>
      </c>
    </row>
    <row r="349" spans="2:12">
      <c r="B349" s="29">
        <f t="shared" si="54"/>
        <v>340</v>
      </c>
      <c r="C349" s="30">
        <f t="shared" si="55"/>
        <v>0</v>
      </c>
      <c r="D349" s="31">
        <f t="shared" si="56"/>
        <v>102693.44098770182</v>
      </c>
      <c r="E349" s="31">
        <f t="shared" si="50"/>
        <v>571.71578324244933</v>
      </c>
      <c r="F349" s="31">
        <f t="shared" si="51"/>
        <v>342.31146995900605</v>
      </c>
      <c r="G349" s="31">
        <f t="shared" si="57"/>
        <v>914.02725320145544</v>
      </c>
      <c r="H349" s="31">
        <f t="shared" si="52"/>
        <v>102121.72520445936</v>
      </c>
      <c r="I349" s="28" t="str">
        <f t="shared" si="53"/>
        <v/>
      </c>
      <c r="J349" s="32">
        <v>91.45</v>
      </c>
      <c r="K349" s="33">
        <f t="shared" si="58"/>
        <v>83587.792305273106</v>
      </c>
      <c r="L349" s="33">
        <f t="shared" si="59"/>
        <v>9339031.7699478082</v>
      </c>
    </row>
    <row r="350" spans="2:12">
      <c r="B350" s="29">
        <f t="shared" si="54"/>
        <v>341</v>
      </c>
      <c r="C350" s="30">
        <f t="shared" si="55"/>
        <v>0</v>
      </c>
      <c r="D350" s="31">
        <f t="shared" si="56"/>
        <v>102121.72520445936</v>
      </c>
      <c r="E350" s="31">
        <f t="shared" si="50"/>
        <v>573.62150251992387</v>
      </c>
      <c r="F350" s="31">
        <f t="shared" si="51"/>
        <v>340.40575068153123</v>
      </c>
      <c r="G350" s="31">
        <f t="shared" si="57"/>
        <v>914.0272532014551</v>
      </c>
      <c r="H350" s="31">
        <f t="shared" si="52"/>
        <v>101548.10370193944</v>
      </c>
      <c r="I350" s="28" t="str">
        <f t="shared" si="53"/>
        <v/>
      </c>
      <c r="J350" s="32">
        <v>91.45</v>
      </c>
      <c r="K350" s="33">
        <f t="shared" si="58"/>
        <v>83587.792305273077</v>
      </c>
      <c r="L350" s="33">
        <f t="shared" si="59"/>
        <v>9286574.0835423619</v>
      </c>
    </row>
    <row r="351" spans="2:12">
      <c r="B351" s="29">
        <f t="shared" si="54"/>
        <v>342</v>
      </c>
      <c r="C351" s="30">
        <f t="shared" si="55"/>
        <v>0</v>
      </c>
      <c r="D351" s="31">
        <f t="shared" si="56"/>
        <v>101548.10370193944</v>
      </c>
      <c r="E351" s="31">
        <f t="shared" si="50"/>
        <v>575.53357419499048</v>
      </c>
      <c r="F351" s="31">
        <f t="shared" si="51"/>
        <v>338.49367900646479</v>
      </c>
      <c r="G351" s="31">
        <f t="shared" si="57"/>
        <v>914.02725320145532</v>
      </c>
      <c r="H351" s="31">
        <f t="shared" si="52"/>
        <v>100972.57012774445</v>
      </c>
      <c r="I351" s="28" t="str">
        <f t="shared" si="53"/>
        <v/>
      </c>
      <c r="J351" s="32">
        <v>91.45</v>
      </c>
      <c r="K351" s="33">
        <f t="shared" si="58"/>
        <v>83587.792305273091</v>
      </c>
      <c r="L351" s="33">
        <f t="shared" si="59"/>
        <v>9233941.5381822307</v>
      </c>
    </row>
    <row r="352" spans="2:12">
      <c r="B352" s="29">
        <f t="shared" si="54"/>
        <v>343</v>
      </c>
      <c r="C352" s="30">
        <f t="shared" si="55"/>
        <v>0</v>
      </c>
      <c r="D352" s="31">
        <f t="shared" si="56"/>
        <v>100972.57012774445</v>
      </c>
      <c r="E352" s="31">
        <f t="shared" si="50"/>
        <v>577.45201944230735</v>
      </c>
      <c r="F352" s="31">
        <f t="shared" si="51"/>
        <v>336.57523375914815</v>
      </c>
      <c r="G352" s="31">
        <f t="shared" si="57"/>
        <v>914.02725320145544</v>
      </c>
      <c r="H352" s="31">
        <f t="shared" si="52"/>
        <v>100395.11810830214</v>
      </c>
      <c r="I352" s="28" t="str">
        <f t="shared" si="53"/>
        <v/>
      </c>
      <c r="J352" s="32">
        <v>91.45</v>
      </c>
      <c r="K352" s="33">
        <f t="shared" si="58"/>
        <v>83587.792305273106</v>
      </c>
      <c r="L352" s="33">
        <f t="shared" si="59"/>
        <v>9181133.551004231</v>
      </c>
    </row>
    <row r="353" spans="2:12">
      <c r="B353" s="29">
        <f t="shared" si="54"/>
        <v>344</v>
      </c>
      <c r="C353" s="30">
        <f t="shared" si="55"/>
        <v>0</v>
      </c>
      <c r="D353" s="31">
        <f t="shared" si="56"/>
        <v>100395.11810830214</v>
      </c>
      <c r="E353" s="31">
        <f t="shared" si="50"/>
        <v>579.37685950711534</v>
      </c>
      <c r="F353" s="31">
        <f t="shared" si="51"/>
        <v>334.65039369434049</v>
      </c>
      <c r="G353" s="31">
        <f t="shared" si="57"/>
        <v>914.02725320145589</v>
      </c>
      <c r="H353" s="31">
        <f t="shared" si="52"/>
        <v>99815.741248795021</v>
      </c>
      <c r="I353" s="28" t="str">
        <f t="shared" si="53"/>
        <v/>
      </c>
      <c r="J353" s="32">
        <v>91.45</v>
      </c>
      <c r="K353" s="33">
        <f t="shared" si="58"/>
        <v>83587.792305273149</v>
      </c>
      <c r="L353" s="33">
        <f t="shared" si="59"/>
        <v>9128149.5372023042</v>
      </c>
    </row>
    <row r="354" spans="2:12">
      <c r="B354" s="29">
        <f t="shared" si="54"/>
        <v>345</v>
      </c>
      <c r="C354" s="30">
        <f t="shared" si="55"/>
        <v>0</v>
      </c>
      <c r="D354" s="31">
        <f t="shared" si="56"/>
        <v>99815.741248795021</v>
      </c>
      <c r="E354" s="31">
        <f t="shared" si="50"/>
        <v>581.30811570547235</v>
      </c>
      <c r="F354" s="31">
        <f t="shared" si="51"/>
        <v>332.71913749598338</v>
      </c>
      <c r="G354" s="31">
        <f t="shared" si="57"/>
        <v>914.02725320145578</v>
      </c>
      <c r="H354" s="31">
        <f t="shared" si="52"/>
        <v>99234.433133089551</v>
      </c>
      <c r="I354" s="28" t="str">
        <f t="shared" si="53"/>
        <v/>
      </c>
      <c r="J354" s="32">
        <v>91.45</v>
      </c>
      <c r="K354" s="33">
        <f t="shared" si="58"/>
        <v>83587.792305273135</v>
      </c>
      <c r="L354" s="33">
        <f t="shared" si="59"/>
        <v>9074988.9100210406</v>
      </c>
    </row>
    <row r="355" spans="2:12">
      <c r="B355" s="29">
        <f t="shared" si="54"/>
        <v>346</v>
      </c>
      <c r="C355" s="30">
        <f t="shared" si="55"/>
        <v>0</v>
      </c>
      <c r="D355" s="31">
        <f t="shared" si="56"/>
        <v>99234.433133089551</v>
      </c>
      <c r="E355" s="31">
        <f t="shared" si="50"/>
        <v>583.24580942449029</v>
      </c>
      <c r="F355" s="31">
        <f t="shared" si="51"/>
        <v>330.7814437769652</v>
      </c>
      <c r="G355" s="31">
        <f t="shared" si="57"/>
        <v>914.02725320145555</v>
      </c>
      <c r="H355" s="31">
        <f t="shared" si="52"/>
        <v>98651.187323665057</v>
      </c>
      <c r="I355" s="28" t="str">
        <f t="shared" si="53"/>
        <v/>
      </c>
      <c r="J355" s="32">
        <v>91.45</v>
      </c>
      <c r="K355" s="33">
        <f t="shared" si="58"/>
        <v>83587.792305273106</v>
      </c>
      <c r="L355" s="33">
        <f t="shared" si="59"/>
        <v>9021651.080749169</v>
      </c>
    </row>
    <row r="356" spans="2:12">
      <c r="B356" s="29">
        <f t="shared" si="54"/>
        <v>347</v>
      </c>
      <c r="C356" s="30">
        <f t="shared" si="55"/>
        <v>0</v>
      </c>
      <c r="D356" s="31">
        <f t="shared" si="56"/>
        <v>98651.187323665057</v>
      </c>
      <c r="E356" s="31">
        <f t="shared" si="50"/>
        <v>585.18996212257252</v>
      </c>
      <c r="F356" s="31">
        <f t="shared" si="51"/>
        <v>328.83729107888354</v>
      </c>
      <c r="G356" s="31">
        <f t="shared" si="57"/>
        <v>914.02725320145601</v>
      </c>
      <c r="H356" s="31">
        <f t="shared" si="52"/>
        <v>98065.997361542482</v>
      </c>
      <c r="I356" s="28" t="str">
        <f t="shared" si="53"/>
        <v/>
      </c>
      <c r="J356" s="32">
        <v>91.45</v>
      </c>
      <c r="K356" s="33">
        <f t="shared" si="58"/>
        <v>83587.792305273149</v>
      </c>
      <c r="L356" s="33">
        <f t="shared" si="59"/>
        <v>8968135.4587130602</v>
      </c>
    </row>
    <row r="357" spans="2:12">
      <c r="B357" s="29">
        <f t="shared" si="54"/>
        <v>348</v>
      </c>
      <c r="C357" s="30">
        <f t="shared" si="55"/>
        <v>0</v>
      </c>
      <c r="D357" s="31">
        <f t="shared" si="56"/>
        <v>98065.997361542482</v>
      </c>
      <c r="E357" s="31">
        <f t="shared" si="50"/>
        <v>587.14059532964779</v>
      </c>
      <c r="F357" s="31">
        <f t="shared" si="51"/>
        <v>326.88665787180827</v>
      </c>
      <c r="G357" s="31">
        <f t="shared" si="57"/>
        <v>914.02725320145612</v>
      </c>
      <c r="H357" s="31">
        <f t="shared" si="52"/>
        <v>97478.856766212833</v>
      </c>
      <c r="I357" s="28" t="str">
        <f t="shared" si="53"/>
        <v/>
      </c>
      <c r="J357" s="32">
        <v>91.45</v>
      </c>
      <c r="K357" s="33">
        <f t="shared" si="58"/>
        <v>83587.792305273164</v>
      </c>
      <c r="L357" s="33">
        <f t="shared" si="59"/>
        <v>8914441.4512701631</v>
      </c>
    </row>
    <row r="358" spans="2:12">
      <c r="B358" s="29">
        <f t="shared" si="54"/>
        <v>349</v>
      </c>
      <c r="C358" s="30">
        <f t="shared" si="55"/>
        <v>0</v>
      </c>
      <c r="D358" s="31">
        <f t="shared" si="56"/>
        <v>97478.856766212833</v>
      </c>
      <c r="E358" s="31">
        <f t="shared" si="50"/>
        <v>589.09773064741353</v>
      </c>
      <c r="F358" s="31">
        <f t="shared" si="51"/>
        <v>324.92952255404276</v>
      </c>
      <c r="G358" s="31">
        <f t="shared" si="57"/>
        <v>914.02725320145635</v>
      </c>
      <c r="H358" s="31">
        <f t="shared" si="52"/>
        <v>96889.759035565425</v>
      </c>
      <c r="I358" s="28" t="str">
        <f t="shared" si="53"/>
        <v/>
      </c>
      <c r="J358" s="32">
        <v>91.45</v>
      </c>
      <c r="K358" s="33">
        <f t="shared" si="58"/>
        <v>83587.792305273178</v>
      </c>
      <c r="L358" s="33">
        <f t="shared" si="59"/>
        <v>8860568.4638024587</v>
      </c>
    </row>
    <row r="359" spans="2:12">
      <c r="B359" s="29">
        <f t="shared" si="54"/>
        <v>350</v>
      </c>
      <c r="C359" s="30">
        <f t="shared" si="55"/>
        <v>0</v>
      </c>
      <c r="D359" s="31">
        <f t="shared" si="56"/>
        <v>96889.759035565425</v>
      </c>
      <c r="E359" s="31">
        <f t="shared" si="50"/>
        <v>591.06138974957162</v>
      </c>
      <c r="F359" s="31">
        <f t="shared" si="51"/>
        <v>322.96586345188479</v>
      </c>
      <c r="G359" s="31">
        <f t="shared" si="57"/>
        <v>914.02725320145646</v>
      </c>
      <c r="H359" s="31">
        <f t="shared" si="52"/>
        <v>96298.697645815846</v>
      </c>
      <c r="I359" s="28" t="str">
        <f t="shared" si="53"/>
        <v/>
      </c>
      <c r="J359" s="32">
        <v>91.45</v>
      </c>
      <c r="K359" s="33">
        <f t="shared" si="58"/>
        <v>83587.792305273193</v>
      </c>
      <c r="L359" s="33">
        <f t="shared" si="59"/>
        <v>8806515.8997098599</v>
      </c>
    </row>
    <row r="360" spans="2:12">
      <c r="B360" s="29">
        <f t="shared" si="54"/>
        <v>351</v>
      </c>
      <c r="C360" s="30">
        <f t="shared" si="55"/>
        <v>0</v>
      </c>
      <c r="D360" s="31">
        <f t="shared" si="56"/>
        <v>96298.697645815846</v>
      </c>
      <c r="E360" s="31">
        <f t="shared" si="50"/>
        <v>593.03159438207058</v>
      </c>
      <c r="F360" s="31">
        <f t="shared" si="51"/>
        <v>320.99565881938616</v>
      </c>
      <c r="G360" s="31">
        <f t="shared" si="57"/>
        <v>914.02725320145669</v>
      </c>
      <c r="H360" s="31">
        <f t="shared" si="52"/>
        <v>95705.666051433771</v>
      </c>
      <c r="I360" s="28" t="str">
        <f t="shared" si="53"/>
        <v/>
      </c>
      <c r="J360" s="32">
        <v>91.45</v>
      </c>
      <c r="K360" s="33">
        <f t="shared" si="58"/>
        <v>83587.792305273222</v>
      </c>
      <c r="L360" s="33">
        <f t="shared" si="59"/>
        <v>8752283.1604036186</v>
      </c>
    </row>
    <row r="361" spans="2:12">
      <c r="B361" s="29">
        <f t="shared" si="54"/>
        <v>352</v>
      </c>
      <c r="C361" s="30">
        <f t="shared" si="55"/>
        <v>0</v>
      </c>
      <c r="D361" s="31">
        <f t="shared" si="56"/>
        <v>95705.666051433771</v>
      </c>
      <c r="E361" s="31">
        <f t="shared" si="50"/>
        <v>595.00836636334407</v>
      </c>
      <c r="F361" s="31">
        <f t="shared" si="51"/>
        <v>319.01888683811256</v>
      </c>
      <c r="G361" s="31">
        <f t="shared" si="57"/>
        <v>914.02725320145669</v>
      </c>
      <c r="H361" s="31">
        <f t="shared" si="52"/>
        <v>95110.65768507043</v>
      </c>
      <c r="I361" s="28" t="str">
        <f t="shared" si="53"/>
        <v/>
      </c>
      <c r="J361" s="32">
        <v>91.45</v>
      </c>
      <c r="K361" s="33">
        <f t="shared" si="58"/>
        <v>83587.792305273222</v>
      </c>
      <c r="L361" s="33">
        <f t="shared" si="59"/>
        <v>8697869.6452996917</v>
      </c>
    </row>
    <row r="362" spans="2:12">
      <c r="B362" s="29">
        <f t="shared" si="54"/>
        <v>353</v>
      </c>
      <c r="C362" s="30">
        <f t="shared" si="55"/>
        <v>0</v>
      </c>
      <c r="D362" s="31">
        <f t="shared" si="56"/>
        <v>95110.65768507043</v>
      </c>
      <c r="E362" s="31">
        <f t="shared" si="50"/>
        <v>596.99172758455552</v>
      </c>
      <c r="F362" s="31">
        <f t="shared" si="51"/>
        <v>317.03552561690145</v>
      </c>
      <c r="G362" s="31">
        <f t="shared" si="57"/>
        <v>914.02725320145692</v>
      </c>
      <c r="H362" s="31">
        <f t="shared" si="52"/>
        <v>94513.665957485879</v>
      </c>
      <c r="I362" s="28" t="str">
        <f t="shared" si="53"/>
        <v/>
      </c>
      <c r="J362" s="32">
        <v>91.45</v>
      </c>
      <c r="K362" s="33">
        <f t="shared" si="58"/>
        <v>83587.792305273237</v>
      </c>
      <c r="L362" s="33">
        <f t="shared" si="59"/>
        <v>8643274.7518120836</v>
      </c>
    </row>
    <row r="363" spans="2:12">
      <c r="B363" s="29">
        <f t="shared" si="54"/>
        <v>354</v>
      </c>
      <c r="C363" s="30">
        <f t="shared" si="55"/>
        <v>0</v>
      </c>
      <c r="D363" s="31">
        <f t="shared" si="56"/>
        <v>94513.665957485879</v>
      </c>
      <c r="E363" s="31">
        <f t="shared" si="50"/>
        <v>598.9817000098376</v>
      </c>
      <c r="F363" s="31">
        <f t="shared" si="51"/>
        <v>315.0455531916196</v>
      </c>
      <c r="G363" s="31">
        <f t="shared" si="57"/>
        <v>914.02725320145714</v>
      </c>
      <c r="H363" s="31">
        <f t="shared" si="52"/>
        <v>93914.684257476038</v>
      </c>
      <c r="I363" s="28" t="str">
        <f t="shared" si="53"/>
        <v/>
      </c>
      <c r="J363" s="32">
        <v>91.45</v>
      </c>
      <c r="K363" s="33">
        <f t="shared" si="58"/>
        <v>83587.792305273251</v>
      </c>
      <c r="L363" s="33">
        <f t="shared" si="59"/>
        <v>8588497.8753461838</v>
      </c>
    </row>
    <row r="364" spans="2:12">
      <c r="B364" s="29">
        <f t="shared" si="54"/>
        <v>355</v>
      </c>
      <c r="C364" s="30">
        <f t="shared" si="55"/>
        <v>0</v>
      </c>
      <c r="D364" s="31">
        <f t="shared" si="56"/>
        <v>93914.684257476038</v>
      </c>
      <c r="E364" s="31">
        <f t="shared" si="50"/>
        <v>600.97830567653727</v>
      </c>
      <c r="F364" s="31">
        <f t="shared" si="51"/>
        <v>313.04894752492015</v>
      </c>
      <c r="G364" s="31">
        <f t="shared" si="57"/>
        <v>914.02725320145748</v>
      </c>
      <c r="H364" s="31">
        <f t="shared" si="52"/>
        <v>93313.705951799493</v>
      </c>
      <c r="I364" s="28" t="str">
        <f t="shared" si="53"/>
        <v/>
      </c>
      <c r="J364" s="32">
        <v>91.45</v>
      </c>
      <c r="K364" s="33">
        <f t="shared" si="58"/>
        <v>83587.792305273295</v>
      </c>
      <c r="L364" s="33">
        <f t="shared" si="59"/>
        <v>8533538.4092920646</v>
      </c>
    </row>
    <row r="365" spans="2:12">
      <c r="B365" s="29">
        <f t="shared" si="54"/>
        <v>356</v>
      </c>
      <c r="C365" s="30">
        <f t="shared" si="55"/>
        <v>0</v>
      </c>
      <c r="D365" s="31">
        <f t="shared" si="56"/>
        <v>93313.705951799493</v>
      </c>
      <c r="E365" s="31">
        <f t="shared" si="50"/>
        <v>602.98156669545961</v>
      </c>
      <c r="F365" s="31">
        <f t="shared" si="51"/>
        <v>311.04568650599833</v>
      </c>
      <c r="G365" s="31">
        <f t="shared" si="57"/>
        <v>914.02725320145794</v>
      </c>
      <c r="H365" s="31">
        <f t="shared" si="52"/>
        <v>92710.72438510404</v>
      </c>
      <c r="I365" s="28" t="str">
        <f t="shared" si="53"/>
        <v/>
      </c>
      <c r="J365" s="32">
        <v>91.45</v>
      </c>
      <c r="K365" s="33">
        <f t="shared" si="58"/>
        <v>83587.792305273324</v>
      </c>
      <c r="L365" s="33">
        <f t="shared" si="59"/>
        <v>8478395.7450177651</v>
      </c>
    </row>
    <row r="366" spans="2:12">
      <c r="B366" s="29">
        <f t="shared" si="54"/>
        <v>357</v>
      </c>
      <c r="C366" s="30">
        <f t="shared" si="55"/>
        <v>0</v>
      </c>
      <c r="D366" s="31">
        <f t="shared" si="56"/>
        <v>92710.72438510404</v>
      </c>
      <c r="E366" s="31">
        <f t="shared" si="50"/>
        <v>604.99150525111077</v>
      </c>
      <c r="F366" s="31">
        <f t="shared" si="51"/>
        <v>309.03574795034677</v>
      </c>
      <c r="G366" s="31">
        <f t="shared" si="57"/>
        <v>914.0272532014576</v>
      </c>
      <c r="H366" s="31">
        <f t="shared" si="52"/>
        <v>92105.732879852934</v>
      </c>
      <c r="I366" s="28" t="str">
        <f t="shared" si="53"/>
        <v/>
      </c>
      <c r="J366" s="32">
        <v>91.45</v>
      </c>
      <c r="K366" s="33">
        <f t="shared" si="58"/>
        <v>83587.792305273295</v>
      </c>
      <c r="L366" s="33">
        <f t="shared" si="59"/>
        <v>8423069.2718625516</v>
      </c>
    </row>
    <row r="367" spans="2:12">
      <c r="B367" s="29">
        <f t="shared" si="54"/>
        <v>358</v>
      </c>
      <c r="C367" s="30">
        <f t="shared" si="55"/>
        <v>0</v>
      </c>
      <c r="D367" s="31">
        <f t="shared" si="56"/>
        <v>92105.732879852934</v>
      </c>
      <c r="E367" s="31">
        <f t="shared" si="50"/>
        <v>607.00814360194795</v>
      </c>
      <c r="F367" s="31">
        <f t="shared" si="51"/>
        <v>307.01910959950982</v>
      </c>
      <c r="G367" s="31">
        <f t="shared" si="57"/>
        <v>914.02725320145782</v>
      </c>
      <c r="H367" s="31">
        <f t="shared" si="52"/>
        <v>91498.724736250981</v>
      </c>
      <c r="I367" s="28" t="str">
        <f t="shared" si="53"/>
        <v/>
      </c>
      <c r="J367" s="32">
        <v>91.45</v>
      </c>
      <c r="K367" s="33">
        <f t="shared" si="58"/>
        <v>83587.792305273324</v>
      </c>
      <c r="L367" s="33">
        <f t="shared" si="59"/>
        <v>8367558.3771301527</v>
      </c>
    </row>
    <row r="368" spans="2:12">
      <c r="B368" s="29">
        <f t="shared" si="54"/>
        <v>359</v>
      </c>
      <c r="C368" s="30">
        <f t="shared" si="55"/>
        <v>0</v>
      </c>
      <c r="D368" s="31">
        <f t="shared" si="56"/>
        <v>91498.724736250981</v>
      </c>
      <c r="E368" s="31">
        <f t="shared" si="50"/>
        <v>609.03150408062152</v>
      </c>
      <c r="F368" s="31">
        <f t="shared" si="51"/>
        <v>304.99574912083659</v>
      </c>
      <c r="G368" s="31">
        <f t="shared" si="57"/>
        <v>914.02725320145805</v>
      </c>
      <c r="H368" s="31">
        <f t="shared" si="52"/>
        <v>90889.693232170364</v>
      </c>
      <c r="I368" s="28" t="str">
        <f t="shared" si="53"/>
        <v/>
      </c>
      <c r="J368" s="32">
        <v>91.45</v>
      </c>
      <c r="K368" s="33">
        <f t="shared" si="58"/>
        <v>83587.792305273339</v>
      </c>
      <c r="L368" s="33">
        <f t="shared" si="59"/>
        <v>8311862.4460819801</v>
      </c>
    </row>
    <row r="369" spans="2:12">
      <c r="B369" s="29">
        <f t="shared" si="54"/>
        <v>360</v>
      </c>
      <c r="C369" s="30">
        <f t="shared" si="55"/>
        <v>0</v>
      </c>
      <c r="D369" s="31">
        <f t="shared" si="56"/>
        <v>90889.693232170364</v>
      </c>
      <c r="E369" s="31">
        <f t="shared" si="50"/>
        <v>611.06160909422363</v>
      </c>
      <c r="F369" s="31">
        <f t="shared" si="51"/>
        <v>302.96564410723454</v>
      </c>
      <c r="G369" s="31">
        <f t="shared" si="57"/>
        <v>914.02725320145817</v>
      </c>
      <c r="H369" s="31">
        <f t="shared" si="52"/>
        <v>90278.631623076144</v>
      </c>
      <c r="I369" s="28" t="str">
        <f t="shared" si="53"/>
        <v/>
      </c>
      <c r="J369" s="32">
        <v>91.45</v>
      </c>
      <c r="K369" s="33">
        <f t="shared" si="58"/>
        <v>83587.792305273353</v>
      </c>
      <c r="L369" s="33">
        <f t="shared" si="59"/>
        <v>8255980.8619303135</v>
      </c>
    </row>
    <row r="370" spans="2:12">
      <c r="B370" s="29">
        <f t="shared" si="54"/>
        <v>361</v>
      </c>
      <c r="C370" s="30">
        <f t="shared" si="55"/>
        <v>0</v>
      </c>
      <c r="D370" s="31">
        <f t="shared" si="56"/>
        <v>90278.631623076144</v>
      </c>
      <c r="E370" s="31">
        <f t="shared" si="50"/>
        <v>613.0984811245379</v>
      </c>
      <c r="F370" s="31">
        <f t="shared" si="51"/>
        <v>300.9287720769205</v>
      </c>
      <c r="G370" s="31">
        <f t="shared" si="57"/>
        <v>914.02725320145839</v>
      </c>
      <c r="H370" s="31">
        <f t="shared" si="52"/>
        <v>89665.533141951601</v>
      </c>
      <c r="I370" s="28" t="str">
        <f t="shared" si="53"/>
        <v/>
      </c>
      <c r="J370" s="32">
        <v>91.45</v>
      </c>
      <c r="K370" s="33">
        <f t="shared" si="58"/>
        <v>83587.792305273368</v>
      </c>
      <c r="L370" s="33">
        <f t="shared" si="59"/>
        <v>8199913.0058314744</v>
      </c>
    </row>
    <row r="371" spans="2:12">
      <c r="B371" s="29">
        <f t="shared" si="54"/>
        <v>362</v>
      </c>
      <c r="C371" s="30">
        <f t="shared" si="55"/>
        <v>0</v>
      </c>
      <c r="D371" s="31">
        <f t="shared" si="56"/>
        <v>89665.533141951601</v>
      </c>
      <c r="E371" s="31">
        <f t="shared" si="50"/>
        <v>615.14214272828622</v>
      </c>
      <c r="F371" s="31">
        <f t="shared" si="51"/>
        <v>298.88511047317201</v>
      </c>
      <c r="G371" s="31">
        <f t="shared" si="57"/>
        <v>914.02725320145817</v>
      </c>
      <c r="H371" s="31">
        <f t="shared" si="52"/>
        <v>89050.390999223309</v>
      </c>
      <c r="I371" s="28" t="str">
        <f t="shared" si="53"/>
        <v/>
      </c>
      <c r="J371" s="32">
        <v>91.45</v>
      </c>
      <c r="K371" s="33">
        <f t="shared" si="58"/>
        <v>83587.792305273353</v>
      </c>
      <c r="L371" s="33">
        <f t="shared" si="59"/>
        <v>8143658.2568789721</v>
      </c>
    </row>
    <row r="372" spans="2:12">
      <c r="B372" s="29">
        <f t="shared" si="54"/>
        <v>363</v>
      </c>
      <c r="C372" s="30">
        <f t="shared" si="55"/>
        <v>0</v>
      </c>
      <c r="D372" s="31">
        <f t="shared" si="56"/>
        <v>89050.390999223309</v>
      </c>
      <c r="E372" s="31">
        <f t="shared" si="50"/>
        <v>617.19261653738056</v>
      </c>
      <c r="F372" s="31">
        <f t="shared" si="51"/>
        <v>296.83463666407772</v>
      </c>
      <c r="G372" s="31">
        <f t="shared" si="57"/>
        <v>914.02725320145828</v>
      </c>
      <c r="H372" s="31">
        <f t="shared" si="52"/>
        <v>88433.198382685936</v>
      </c>
      <c r="I372" s="28" t="str">
        <f t="shared" si="53"/>
        <v/>
      </c>
      <c r="J372" s="32">
        <v>91.45</v>
      </c>
      <c r="K372" s="33">
        <f t="shared" si="58"/>
        <v>83587.792305273368</v>
      </c>
      <c r="L372" s="33">
        <f t="shared" si="59"/>
        <v>8087215.992096629</v>
      </c>
    </row>
    <row r="373" spans="2:12">
      <c r="B373" s="29">
        <f t="shared" si="54"/>
        <v>364</v>
      </c>
      <c r="C373" s="30">
        <f t="shared" si="55"/>
        <v>0</v>
      </c>
      <c r="D373" s="31">
        <f t="shared" si="56"/>
        <v>88433.198382685936</v>
      </c>
      <c r="E373" s="31">
        <f t="shared" si="50"/>
        <v>619.24992525917241</v>
      </c>
      <c r="F373" s="31">
        <f t="shared" si="51"/>
        <v>294.77732794228649</v>
      </c>
      <c r="G373" s="31">
        <f t="shared" si="57"/>
        <v>914.02725320145896</v>
      </c>
      <c r="H373" s="31">
        <f t="shared" si="52"/>
        <v>87813.94845742677</v>
      </c>
      <c r="I373" s="28" t="str">
        <f t="shared" si="53"/>
        <v/>
      </c>
      <c r="J373" s="32">
        <v>91.45</v>
      </c>
      <c r="K373" s="33">
        <f t="shared" si="58"/>
        <v>83587.792305273426</v>
      </c>
      <c r="L373" s="33">
        <f t="shared" si="59"/>
        <v>8030585.5864316784</v>
      </c>
    </row>
    <row r="374" spans="2:12">
      <c r="B374" s="29">
        <f t="shared" si="54"/>
        <v>365</v>
      </c>
      <c r="C374" s="30">
        <f t="shared" si="55"/>
        <v>0</v>
      </c>
      <c r="D374" s="31">
        <f t="shared" si="56"/>
        <v>87813.94845742677</v>
      </c>
      <c r="E374" s="31">
        <f t="shared" si="50"/>
        <v>621.31409167670313</v>
      </c>
      <c r="F374" s="31">
        <f t="shared" si="51"/>
        <v>292.71316152475589</v>
      </c>
      <c r="G374" s="31">
        <f t="shared" si="57"/>
        <v>914.02725320145896</v>
      </c>
      <c r="H374" s="31">
        <f t="shared" si="52"/>
        <v>87192.634365750069</v>
      </c>
      <c r="I374" s="28" t="str">
        <f t="shared" si="53"/>
        <v/>
      </c>
      <c r="J374" s="32">
        <v>91.45</v>
      </c>
      <c r="K374" s="33">
        <f t="shared" si="58"/>
        <v>83587.792305273426</v>
      </c>
      <c r="L374" s="33">
        <f t="shared" si="59"/>
        <v>7973766.4127478441</v>
      </c>
    </row>
    <row r="375" spans="2:12">
      <c r="B375" s="29">
        <f t="shared" si="54"/>
        <v>366</v>
      </c>
      <c r="C375" s="30">
        <f t="shared" si="55"/>
        <v>0</v>
      </c>
      <c r="D375" s="31">
        <f t="shared" si="56"/>
        <v>87192.634365750069</v>
      </c>
      <c r="E375" s="31">
        <f t="shared" si="50"/>
        <v>623.38513864895867</v>
      </c>
      <c r="F375" s="31">
        <f t="shared" si="51"/>
        <v>290.64211455250023</v>
      </c>
      <c r="G375" s="31">
        <f t="shared" si="57"/>
        <v>914.02725320145896</v>
      </c>
      <c r="H375" s="31">
        <f t="shared" si="52"/>
        <v>86569.249227101114</v>
      </c>
      <c r="I375" s="28" t="str">
        <f t="shared" si="53"/>
        <v/>
      </c>
      <c r="J375" s="32">
        <v>91.45</v>
      </c>
      <c r="K375" s="33">
        <f t="shared" si="58"/>
        <v>83587.792305273426</v>
      </c>
      <c r="L375" s="33">
        <f t="shared" si="59"/>
        <v>7916757.8418183969</v>
      </c>
    </row>
    <row r="376" spans="2:12">
      <c r="B376" s="29">
        <f t="shared" si="54"/>
        <v>367</v>
      </c>
      <c r="C376" s="30">
        <f t="shared" si="55"/>
        <v>0</v>
      </c>
      <c r="D376" s="31">
        <f t="shared" si="56"/>
        <v>86569.249227101114</v>
      </c>
      <c r="E376" s="31">
        <f t="shared" si="50"/>
        <v>625.46308911112249</v>
      </c>
      <c r="F376" s="31">
        <f t="shared" si="51"/>
        <v>288.56416409033704</v>
      </c>
      <c r="G376" s="31">
        <f t="shared" si="57"/>
        <v>914.02725320145953</v>
      </c>
      <c r="H376" s="31">
        <f t="shared" si="52"/>
        <v>85943.786137989999</v>
      </c>
      <c r="I376" s="28" t="str">
        <f t="shared" si="53"/>
        <v/>
      </c>
      <c r="J376" s="32">
        <v>91.45</v>
      </c>
      <c r="K376" s="33">
        <f t="shared" si="58"/>
        <v>83587.79230527347</v>
      </c>
      <c r="L376" s="33">
        <f t="shared" si="59"/>
        <v>7859559.2423191853</v>
      </c>
    </row>
    <row r="377" spans="2:12">
      <c r="B377" s="29">
        <f t="shared" si="54"/>
        <v>368</v>
      </c>
      <c r="C377" s="30">
        <f t="shared" si="55"/>
        <v>0</v>
      </c>
      <c r="D377" s="31">
        <f t="shared" si="56"/>
        <v>85943.786137989999</v>
      </c>
      <c r="E377" s="31">
        <f t="shared" si="50"/>
        <v>627.54796607482626</v>
      </c>
      <c r="F377" s="31">
        <f t="shared" si="51"/>
        <v>286.47928712663332</v>
      </c>
      <c r="G377" s="31">
        <f t="shared" si="57"/>
        <v>914.02725320145964</v>
      </c>
      <c r="H377" s="31">
        <f t="shared" si="52"/>
        <v>85316.238171915174</v>
      </c>
      <c r="I377" s="28" t="str">
        <f t="shared" si="53"/>
        <v/>
      </c>
      <c r="J377" s="32">
        <v>91.45</v>
      </c>
      <c r="K377" s="33">
        <f t="shared" si="58"/>
        <v>83587.792305273484</v>
      </c>
      <c r="L377" s="33">
        <f t="shared" si="59"/>
        <v>7802169.980821643</v>
      </c>
    </row>
    <row r="378" spans="2:12">
      <c r="B378" s="29">
        <f t="shared" si="54"/>
        <v>369</v>
      </c>
      <c r="C378" s="30">
        <f t="shared" si="55"/>
        <v>0</v>
      </c>
      <c r="D378" s="31">
        <f t="shared" si="56"/>
        <v>85316.238171915174</v>
      </c>
      <c r="E378" s="31">
        <f t="shared" si="50"/>
        <v>629.63979262840928</v>
      </c>
      <c r="F378" s="31">
        <f t="shared" si="51"/>
        <v>284.38746057305059</v>
      </c>
      <c r="G378" s="31">
        <f t="shared" si="57"/>
        <v>914.02725320145987</v>
      </c>
      <c r="H378" s="31">
        <f t="shared" si="52"/>
        <v>84686.598379286763</v>
      </c>
      <c r="I378" s="28" t="str">
        <f t="shared" si="53"/>
        <v/>
      </c>
      <c r="J378" s="32">
        <v>91.45</v>
      </c>
      <c r="K378" s="33">
        <f t="shared" si="58"/>
        <v>83587.792305273513</v>
      </c>
      <c r="L378" s="33">
        <f t="shared" si="59"/>
        <v>7744589.4217857746</v>
      </c>
    </row>
    <row r="379" spans="2:12">
      <c r="B379" s="29">
        <f t="shared" si="54"/>
        <v>370</v>
      </c>
      <c r="C379" s="30">
        <f t="shared" si="55"/>
        <v>0</v>
      </c>
      <c r="D379" s="31">
        <f t="shared" si="56"/>
        <v>84686.598379286763</v>
      </c>
      <c r="E379" s="31">
        <f t="shared" si="50"/>
        <v>631.73859193717055</v>
      </c>
      <c r="F379" s="31">
        <f t="shared" si="51"/>
        <v>282.2886612642892</v>
      </c>
      <c r="G379" s="31">
        <f t="shared" si="57"/>
        <v>914.02725320145976</v>
      </c>
      <c r="H379" s="31">
        <f t="shared" si="52"/>
        <v>84054.859787349589</v>
      </c>
      <c r="I379" s="28" t="str">
        <f t="shared" si="53"/>
        <v/>
      </c>
      <c r="J379" s="32">
        <v>91.45</v>
      </c>
      <c r="K379" s="33">
        <f t="shared" si="58"/>
        <v>83587.792305273499</v>
      </c>
      <c r="L379" s="33">
        <f t="shared" si="59"/>
        <v>7686816.9275531201</v>
      </c>
    </row>
    <row r="380" spans="2:12">
      <c r="B380" s="29">
        <f t="shared" si="54"/>
        <v>371</v>
      </c>
      <c r="C380" s="30">
        <f t="shared" si="55"/>
        <v>0</v>
      </c>
      <c r="D380" s="31">
        <f t="shared" si="56"/>
        <v>84054.859787349589</v>
      </c>
      <c r="E380" s="31">
        <f t="shared" si="50"/>
        <v>633.84438724362826</v>
      </c>
      <c r="F380" s="31">
        <f t="shared" si="51"/>
        <v>280.18286595783201</v>
      </c>
      <c r="G380" s="31">
        <f t="shared" si="57"/>
        <v>914.02725320146021</v>
      </c>
      <c r="H380" s="31">
        <f t="shared" si="52"/>
        <v>83421.015400105956</v>
      </c>
      <c r="I380" s="28" t="str">
        <f t="shared" si="53"/>
        <v/>
      </c>
      <c r="J380" s="32">
        <v>91.45</v>
      </c>
      <c r="K380" s="33">
        <f t="shared" si="58"/>
        <v>83587.792305273542</v>
      </c>
      <c r="L380" s="33">
        <f t="shared" si="59"/>
        <v>7628851.8583396897</v>
      </c>
    </row>
    <row r="381" spans="2:12">
      <c r="B381" s="29">
        <f t="shared" si="54"/>
        <v>372</v>
      </c>
      <c r="C381" s="30">
        <f t="shared" si="55"/>
        <v>0</v>
      </c>
      <c r="D381" s="31">
        <f t="shared" si="56"/>
        <v>83421.015400105956</v>
      </c>
      <c r="E381" s="31">
        <f t="shared" si="50"/>
        <v>635.95720186777385</v>
      </c>
      <c r="F381" s="31">
        <f t="shared" si="51"/>
        <v>278.07005133368654</v>
      </c>
      <c r="G381" s="31">
        <f t="shared" si="57"/>
        <v>914.02725320146044</v>
      </c>
      <c r="H381" s="31">
        <f t="shared" si="52"/>
        <v>82785.058198238185</v>
      </c>
      <c r="I381" s="28" t="str">
        <f t="shared" si="53"/>
        <v/>
      </c>
      <c r="J381" s="32">
        <v>91.45</v>
      </c>
      <c r="K381" s="33">
        <f t="shared" si="58"/>
        <v>83587.792305273557</v>
      </c>
      <c r="L381" s="33">
        <f t="shared" si="59"/>
        <v>7570693.5722288825</v>
      </c>
    </row>
    <row r="382" spans="2:12">
      <c r="B382" s="29">
        <f t="shared" si="54"/>
        <v>373</v>
      </c>
      <c r="C382" s="30">
        <f t="shared" si="55"/>
        <v>0</v>
      </c>
      <c r="D382" s="31">
        <f t="shared" si="56"/>
        <v>82785.058198238185</v>
      </c>
      <c r="E382" s="31">
        <f t="shared" si="50"/>
        <v>638.0770592073336</v>
      </c>
      <c r="F382" s="31">
        <f t="shared" si="51"/>
        <v>275.95019399412729</v>
      </c>
      <c r="G382" s="31">
        <f t="shared" si="57"/>
        <v>914.02725320146089</v>
      </c>
      <c r="H382" s="31">
        <f t="shared" si="52"/>
        <v>82146.981139030846</v>
      </c>
      <c r="I382" s="28" t="str">
        <f t="shared" si="53"/>
        <v/>
      </c>
      <c r="J382" s="32">
        <v>91.45</v>
      </c>
      <c r="K382" s="33">
        <f t="shared" si="58"/>
        <v>83587.792305273601</v>
      </c>
      <c r="L382" s="33">
        <f t="shared" si="59"/>
        <v>7512341.4251643708</v>
      </c>
    </row>
    <row r="383" spans="2:12">
      <c r="B383" s="29">
        <f t="shared" si="54"/>
        <v>374</v>
      </c>
      <c r="C383" s="30">
        <f t="shared" si="55"/>
        <v>0</v>
      </c>
      <c r="D383" s="31">
        <f t="shared" si="56"/>
        <v>82146.981139030846</v>
      </c>
      <c r="E383" s="31">
        <f t="shared" si="50"/>
        <v>640.20398273802425</v>
      </c>
      <c r="F383" s="31">
        <f t="shared" si="51"/>
        <v>273.82327046343613</v>
      </c>
      <c r="G383" s="31">
        <f t="shared" si="57"/>
        <v>914.02725320146044</v>
      </c>
      <c r="H383" s="31">
        <f t="shared" si="52"/>
        <v>81506.777156292825</v>
      </c>
      <c r="I383" s="28" t="str">
        <f t="shared" si="53"/>
        <v/>
      </c>
      <c r="J383" s="32">
        <v>91.45</v>
      </c>
      <c r="K383" s="33">
        <f t="shared" si="58"/>
        <v>83587.792305273557</v>
      </c>
      <c r="L383" s="33">
        <f t="shared" si="59"/>
        <v>7453794.7709429795</v>
      </c>
    </row>
    <row r="384" spans="2:12">
      <c r="B384" s="29">
        <f t="shared" si="54"/>
        <v>375</v>
      </c>
      <c r="C384" s="30">
        <f t="shared" si="55"/>
        <v>0</v>
      </c>
      <c r="D384" s="31">
        <f t="shared" si="56"/>
        <v>81506.777156292825</v>
      </c>
      <c r="E384" s="31">
        <f t="shared" si="50"/>
        <v>642.33799601381804</v>
      </c>
      <c r="F384" s="31">
        <f t="shared" si="51"/>
        <v>271.68925718764274</v>
      </c>
      <c r="G384" s="31">
        <f t="shared" si="57"/>
        <v>914.02725320146078</v>
      </c>
      <c r="H384" s="31">
        <f t="shared" si="52"/>
        <v>80864.439160279013</v>
      </c>
      <c r="I384" s="28" t="str">
        <f t="shared" si="53"/>
        <v/>
      </c>
      <c r="J384" s="32">
        <v>91.45</v>
      </c>
      <c r="K384" s="33">
        <f t="shared" si="58"/>
        <v>83587.792305273586</v>
      </c>
      <c r="L384" s="33">
        <f t="shared" si="59"/>
        <v>7395052.9612075156</v>
      </c>
    </row>
    <row r="385" spans="2:12">
      <c r="B385" s="29">
        <f t="shared" si="54"/>
        <v>376</v>
      </c>
      <c r="C385" s="30">
        <f t="shared" si="55"/>
        <v>0</v>
      </c>
      <c r="D385" s="31">
        <f t="shared" si="56"/>
        <v>80864.439160279013</v>
      </c>
      <c r="E385" s="31">
        <f t="shared" si="50"/>
        <v>644.47912266719823</v>
      </c>
      <c r="F385" s="31">
        <f t="shared" si="51"/>
        <v>269.54813053426341</v>
      </c>
      <c r="G385" s="31">
        <f t="shared" si="57"/>
        <v>914.02725320146158</v>
      </c>
      <c r="H385" s="31">
        <f t="shared" si="52"/>
        <v>80219.960037611818</v>
      </c>
      <c r="I385" s="28" t="str">
        <f t="shared" si="53"/>
        <v/>
      </c>
      <c r="J385" s="32">
        <v>91.45</v>
      </c>
      <c r="K385" s="33">
        <f t="shared" si="58"/>
        <v>83587.792305273659</v>
      </c>
      <c r="L385" s="33">
        <f t="shared" si="59"/>
        <v>7336115.3454396008</v>
      </c>
    </row>
    <row r="386" spans="2:12">
      <c r="B386" s="29">
        <f t="shared" si="54"/>
        <v>377</v>
      </c>
      <c r="C386" s="30">
        <f t="shared" si="55"/>
        <v>0</v>
      </c>
      <c r="D386" s="31">
        <f t="shared" si="56"/>
        <v>80219.960037611818</v>
      </c>
      <c r="E386" s="31">
        <f t="shared" si="50"/>
        <v>646.62738640942212</v>
      </c>
      <c r="F386" s="31">
        <f t="shared" si="51"/>
        <v>267.3998667920394</v>
      </c>
      <c r="G386" s="31">
        <f t="shared" si="57"/>
        <v>914.02725320146146</v>
      </c>
      <c r="H386" s="31">
        <f t="shared" si="52"/>
        <v>79573.332651202392</v>
      </c>
      <c r="I386" s="28" t="str">
        <f t="shared" si="53"/>
        <v/>
      </c>
      <c r="J386" s="32">
        <v>91.45</v>
      </c>
      <c r="K386" s="33">
        <f t="shared" si="58"/>
        <v>83587.792305273659</v>
      </c>
      <c r="L386" s="33">
        <f t="shared" si="59"/>
        <v>7276981.2709524594</v>
      </c>
    </row>
    <row r="387" spans="2:12">
      <c r="B387" s="29">
        <f t="shared" si="54"/>
        <v>378</v>
      </c>
      <c r="C387" s="30">
        <f t="shared" si="55"/>
        <v>0</v>
      </c>
      <c r="D387" s="31">
        <f t="shared" si="56"/>
        <v>79573.332651202392</v>
      </c>
      <c r="E387" s="31">
        <f t="shared" si="50"/>
        <v>648.78281103078643</v>
      </c>
      <c r="F387" s="31">
        <f t="shared" si="51"/>
        <v>265.24444217067463</v>
      </c>
      <c r="G387" s="31">
        <f t="shared" si="57"/>
        <v>914.02725320146112</v>
      </c>
      <c r="H387" s="31">
        <f t="shared" si="52"/>
        <v>78924.549840171603</v>
      </c>
      <c r="I387" s="28" t="str">
        <f t="shared" si="53"/>
        <v/>
      </c>
      <c r="J387" s="32">
        <v>91.45</v>
      </c>
      <c r="K387" s="33">
        <f t="shared" si="58"/>
        <v>83587.792305273615</v>
      </c>
      <c r="L387" s="33">
        <f t="shared" si="59"/>
        <v>7217650.0828836933</v>
      </c>
    </row>
    <row r="388" spans="2:12">
      <c r="B388" s="29">
        <f t="shared" si="54"/>
        <v>379</v>
      </c>
      <c r="C388" s="30">
        <f t="shared" si="55"/>
        <v>0</v>
      </c>
      <c r="D388" s="31">
        <f t="shared" si="56"/>
        <v>78924.549840171603</v>
      </c>
      <c r="E388" s="31">
        <f t="shared" si="50"/>
        <v>650.94542040088959</v>
      </c>
      <c r="F388" s="31">
        <f t="shared" si="51"/>
        <v>263.08183280057204</v>
      </c>
      <c r="G388" s="31">
        <f t="shared" si="57"/>
        <v>914.02725320146158</v>
      </c>
      <c r="H388" s="31">
        <f t="shared" si="52"/>
        <v>78273.604419770709</v>
      </c>
      <c r="I388" s="28" t="str">
        <f t="shared" si="53"/>
        <v/>
      </c>
      <c r="J388" s="32">
        <v>91.45</v>
      </c>
      <c r="K388" s="33">
        <f t="shared" si="58"/>
        <v>83587.792305273659</v>
      </c>
      <c r="L388" s="33">
        <f t="shared" si="59"/>
        <v>7158121.124188032</v>
      </c>
    </row>
    <row r="389" spans="2:12">
      <c r="B389" s="29">
        <f t="shared" si="54"/>
        <v>380</v>
      </c>
      <c r="C389" s="30">
        <f t="shared" si="55"/>
        <v>0</v>
      </c>
      <c r="D389" s="31">
        <f t="shared" si="56"/>
        <v>78273.604419770709</v>
      </c>
      <c r="E389" s="31">
        <f t="shared" si="50"/>
        <v>653.11523846889304</v>
      </c>
      <c r="F389" s="31">
        <f t="shared" si="51"/>
        <v>260.91201473256905</v>
      </c>
      <c r="G389" s="31">
        <f t="shared" si="57"/>
        <v>914.02725320146214</v>
      </c>
      <c r="H389" s="31">
        <f t="shared" si="52"/>
        <v>77620.489181301818</v>
      </c>
      <c r="I389" s="28" t="str">
        <f t="shared" si="53"/>
        <v/>
      </c>
      <c r="J389" s="32">
        <v>91.45</v>
      </c>
      <c r="K389" s="33">
        <f t="shared" si="58"/>
        <v>83587.792305273717</v>
      </c>
      <c r="L389" s="33">
        <f t="shared" si="59"/>
        <v>7098393.7356300512</v>
      </c>
    </row>
    <row r="390" spans="2:12">
      <c r="B390" s="29">
        <f t="shared" si="54"/>
        <v>381</v>
      </c>
      <c r="C390" s="30">
        <f t="shared" si="55"/>
        <v>0</v>
      </c>
      <c r="D390" s="31">
        <f t="shared" si="56"/>
        <v>77620.489181301818</v>
      </c>
      <c r="E390" s="31">
        <f t="shared" si="50"/>
        <v>655.29228926378983</v>
      </c>
      <c r="F390" s="31">
        <f t="shared" si="51"/>
        <v>258.73496393767272</v>
      </c>
      <c r="G390" s="31">
        <f t="shared" si="57"/>
        <v>914.0272532014626</v>
      </c>
      <c r="H390" s="31">
        <f t="shared" si="52"/>
        <v>76965.196892038031</v>
      </c>
      <c r="I390" s="28" t="str">
        <f t="shared" si="53"/>
        <v/>
      </c>
      <c r="J390" s="32">
        <v>91.45</v>
      </c>
      <c r="K390" s="33">
        <f t="shared" si="58"/>
        <v>83587.792305273761</v>
      </c>
      <c r="L390" s="33">
        <f t="shared" si="59"/>
        <v>7038467.2557768784</v>
      </c>
    </row>
    <row r="391" spans="2:12">
      <c r="B391" s="29">
        <f t="shared" si="54"/>
        <v>382</v>
      </c>
      <c r="C391" s="30">
        <f t="shared" si="55"/>
        <v>0</v>
      </c>
      <c r="D391" s="31">
        <f t="shared" si="56"/>
        <v>76965.196892038031</v>
      </c>
      <c r="E391" s="31">
        <f t="shared" si="50"/>
        <v>657.47659689466832</v>
      </c>
      <c r="F391" s="31">
        <f t="shared" si="51"/>
        <v>256.55065630679343</v>
      </c>
      <c r="G391" s="31">
        <f t="shared" si="57"/>
        <v>914.02725320146169</v>
      </c>
      <c r="H391" s="31">
        <f t="shared" si="52"/>
        <v>76307.720295143357</v>
      </c>
      <c r="I391" s="28" t="str">
        <f t="shared" si="53"/>
        <v/>
      </c>
      <c r="J391" s="32">
        <v>91.45</v>
      </c>
      <c r="K391" s="33">
        <f t="shared" si="58"/>
        <v>83587.792305273673</v>
      </c>
      <c r="L391" s="33">
        <f t="shared" si="59"/>
        <v>6978341.0209908606</v>
      </c>
    </row>
    <row r="392" spans="2:12">
      <c r="B392" s="29">
        <f t="shared" si="54"/>
        <v>383</v>
      </c>
      <c r="C392" s="30">
        <f t="shared" si="55"/>
        <v>0</v>
      </c>
      <c r="D392" s="31">
        <f t="shared" si="56"/>
        <v>76307.720295143357</v>
      </c>
      <c r="E392" s="31">
        <f t="shared" si="50"/>
        <v>659.66818555098473</v>
      </c>
      <c r="F392" s="31">
        <f t="shared" si="51"/>
        <v>254.35906765047787</v>
      </c>
      <c r="G392" s="31">
        <f t="shared" si="57"/>
        <v>914.0272532014626</v>
      </c>
      <c r="H392" s="31">
        <f t="shared" si="52"/>
        <v>75648.052109592376</v>
      </c>
      <c r="I392" s="28" t="str">
        <f t="shared" si="53"/>
        <v/>
      </c>
      <c r="J392" s="32">
        <v>91.45</v>
      </c>
      <c r="K392" s="33">
        <f t="shared" si="58"/>
        <v>83587.792305273761</v>
      </c>
      <c r="L392" s="33">
        <f t="shared" si="59"/>
        <v>6918014.3654222228</v>
      </c>
    </row>
    <row r="393" spans="2:12">
      <c r="B393" s="29">
        <f t="shared" si="54"/>
        <v>384</v>
      </c>
      <c r="C393" s="30">
        <f t="shared" si="55"/>
        <v>0</v>
      </c>
      <c r="D393" s="31">
        <f t="shared" si="56"/>
        <v>75648.052109592376</v>
      </c>
      <c r="E393" s="31">
        <f t="shared" si="50"/>
        <v>661.86707950282164</v>
      </c>
      <c r="F393" s="31">
        <f t="shared" si="51"/>
        <v>252.16017369864127</v>
      </c>
      <c r="G393" s="31">
        <f t="shared" si="57"/>
        <v>914.02725320146294</v>
      </c>
      <c r="H393" s="31">
        <f t="shared" si="52"/>
        <v>74986.18503008956</v>
      </c>
      <c r="I393" s="28" t="str">
        <f t="shared" si="53"/>
        <v/>
      </c>
      <c r="J393" s="32">
        <v>91.45</v>
      </c>
      <c r="K393" s="33">
        <f t="shared" si="58"/>
        <v>83587.79230527379</v>
      </c>
      <c r="L393" s="33">
        <f t="shared" si="59"/>
        <v>6857486.6210016906</v>
      </c>
    </row>
    <row r="394" spans="2:12">
      <c r="B394" s="29">
        <f t="shared" si="54"/>
        <v>385</v>
      </c>
      <c r="C394" s="30">
        <f t="shared" si="55"/>
        <v>0</v>
      </c>
      <c r="D394" s="31">
        <f t="shared" si="56"/>
        <v>74986.18503008956</v>
      </c>
      <c r="E394" s="31">
        <f t="shared" ref="E394:E457" si="60">IF(B394="","",G394-F394)</f>
        <v>664.07330310116447</v>
      </c>
      <c r="F394" s="31">
        <f t="shared" ref="F394:F457" si="61">IF(B394="","",D394*Vextir/12)</f>
        <v>249.95395010029856</v>
      </c>
      <c r="G394" s="31">
        <f t="shared" si="57"/>
        <v>914.02725320146305</v>
      </c>
      <c r="H394" s="31">
        <f t="shared" ref="H394:H457" si="62">IF(B394="","",D394-E394)</f>
        <v>74322.111726988398</v>
      </c>
      <c r="I394" s="28" t="str">
        <f t="shared" ref="I394:I457" si="63">IF((OR(B394="",I393="")),"",I393*(1+Mán.verðbólga))</f>
        <v/>
      </c>
      <c r="J394" s="32">
        <v>91.45</v>
      </c>
      <c r="K394" s="33">
        <f t="shared" si="58"/>
        <v>83587.792305273804</v>
      </c>
      <c r="L394" s="33">
        <f t="shared" si="59"/>
        <v>6796757.1174330888</v>
      </c>
    </row>
    <row r="395" spans="2:12">
      <c r="B395" s="29">
        <f t="shared" ref="B395:B458" si="64">IF(OR(B394="",B394=Fj.afborgana),"",B394+1)</f>
        <v>386</v>
      </c>
      <c r="C395" s="30">
        <f t="shared" ref="C395:C458" si="65">IF(B395="","",IF(Verðbólga=0,0,+H394*I395/I394-H394))</f>
        <v>0</v>
      </c>
      <c r="D395" s="31">
        <f t="shared" ref="D395:D458" si="66">IF(B395="","",IF(OR(Verðbólga="",Verðbólga=0),H394,H394*I395/I394))</f>
        <v>74322.111726988398</v>
      </c>
      <c r="E395" s="31">
        <f t="shared" si="60"/>
        <v>666.28688077816901</v>
      </c>
      <c r="F395" s="31">
        <f t="shared" si="61"/>
        <v>247.74037242329464</v>
      </c>
      <c r="G395" s="31">
        <f t="shared" ref="G395:G458" si="67">IF(B395="","",PMT(Vextir/12,Fj.afborgana-B394,-D395))</f>
        <v>914.02725320146362</v>
      </c>
      <c r="H395" s="31">
        <f t="shared" si="62"/>
        <v>73655.824846210235</v>
      </c>
      <c r="I395" s="28" t="str">
        <f t="shared" si="63"/>
        <v/>
      </c>
      <c r="J395" s="32">
        <v>91.45</v>
      </c>
      <c r="K395" s="33">
        <f t="shared" ref="K395:K458" si="68">J395*G395</f>
        <v>83587.792305273848</v>
      </c>
      <c r="L395" s="33">
        <f t="shared" ref="L395:L458" si="69">H395*J395</f>
        <v>6735825.1821859265</v>
      </c>
    </row>
    <row r="396" spans="2:12">
      <c r="B396" s="29">
        <f t="shared" si="64"/>
        <v>387</v>
      </c>
      <c r="C396" s="30">
        <f t="shared" si="65"/>
        <v>0</v>
      </c>
      <c r="D396" s="31">
        <f t="shared" si="66"/>
        <v>73655.824846210235</v>
      </c>
      <c r="E396" s="31">
        <f t="shared" si="60"/>
        <v>668.5078370474298</v>
      </c>
      <c r="F396" s="31">
        <f t="shared" si="61"/>
        <v>245.51941615403413</v>
      </c>
      <c r="G396" s="31">
        <f t="shared" si="67"/>
        <v>914.02725320146396</v>
      </c>
      <c r="H396" s="31">
        <f t="shared" si="62"/>
        <v>72987.317009162798</v>
      </c>
      <c r="I396" s="28" t="str">
        <f t="shared" si="63"/>
        <v/>
      </c>
      <c r="J396" s="32">
        <v>91.45</v>
      </c>
      <c r="K396" s="33">
        <f t="shared" si="68"/>
        <v>83587.792305273877</v>
      </c>
      <c r="L396" s="33">
        <f t="shared" si="69"/>
        <v>6674690.1404879382</v>
      </c>
    </row>
    <row r="397" spans="2:12">
      <c r="B397" s="29">
        <f t="shared" si="64"/>
        <v>388</v>
      </c>
      <c r="C397" s="30">
        <f t="shared" si="65"/>
        <v>0</v>
      </c>
      <c r="D397" s="31">
        <f t="shared" si="66"/>
        <v>72987.317009162798</v>
      </c>
      <c r="E397" s="31">
        <f t="shared" si="60"/>
        <v>670.73619650425485</v>
      </c>
      <c r="F397" s="31">
        <f t="shared" si="61"/>
        <v>243.29105669720934</v>
      </c>
      <c r="G397" s="31">
        <f t="shared" si="67"/>
        <v>914.02725320146419</v>
      </c>
      <c r="H397" s="31">
        <f t="shared" si="62"/>
        <v>72316.580812658547</v>
      </c>
      <c r="I397" s="28" t="str">
        <f t="shared" si="63"/>
        <v/>
      </c>
      <c r="J397" s="32">
        <v>91.45</v>
      </c>
      <c r="K397" s="33">
        <f t="shared" si="68"/>
        <v>83587.792305273906</v>
      </c>
      <c r="L397" s="33">
        <f t="shared" si="69"/>
        <v>6613351.3153176242</v>
      </c>
    </row>
    <row r="398" spans="2:12">
      <c r="B398" s="29">
        <f t="shared" si="64"/>
        <v>389</v>
      </c>
      <c r="C398" s="30">
        <f t="shared" si="65"/>
        <v>0</v>
      </c>
      <c r="D398" s="31">
        <f t="shared" si="66"/>
        <v>72316.580812658547</v>
      </c>
      <c r="E398" s="31">
        <f t="shared" si="60"/>
        <v>672.97198382593547</v>
      </c>
      <c r="F398" s="31">
        <f t="shared" si="61"/>
        <v>241.0552693755285</v>
      </c>
      <c r="G398" s="31">
        <f t="shared" si="67"/>
        <v>914.02725320146396</v>
      </c>
      <c r="H398" s="31">
        <f t="shared" si="62"/>
        <v>71643.608828832614</v>
      </c>
      <c r="I398" s="28" t="str">
        <f t="shared" si="63"/>
        <v/>
      </c>
      <c r="J398" s="32">
        <v>91.45</v>
      </c>
      <c r="K398" s="33">
        <f t="shared" si="68"/>
        <v>83587.792305273877</v>
      </c>
      <c r="L398" s="33">
        <f t="shared" si="69"/>
        <v>6551808.0273967432</v>
      </c>
    </row>
    <row r="399" spans="2:12">
      <c r="B399" s="29">
        <f t="shared" si="64"/>
        <v>390</v>
      </c>
      <c r="C399" s="30">
        <f t="shared" si="65"/>
        <v>0</v>
      </c>
      <c r="D399" s="31">
        <f t="shared" si="66"/>
        <v>71643.608828832614</v>
      </c>
      <c r="E399" s="31">
        <f t="shared" si="60"/>
        <v>675.21522377202211</v>
      </c>
      <c r="F399" s="31">
        <f t="shared" si="61"/>
        <v>238.81202942944205</v>
      </c>
      <c r="G399" s="31">
        <f t="shared" si="67"/>
        <v>914.02725320146419</v>
      </c>
      <c r="H399" s="31">
        <f t="shared" si="62"/>
        <v>70968.393605060584</v>
      </c>
      <c r="I399" s="28" t="str">
        <f t="shared" si="63"/>
        <v/>
      </c>
      <c r="J399" s="32">
        <v>91.45</v>
      </c>
      <c r="K399" s="33">
        <f t="shared" si="68"/>
        <v>83587.792305273906</v>
      </c>
      <c r="L399" s="33">
        <f t="shared" si="69"/>
        <v>6490059.5951827904</v>
      </c>
    </row>
    <row r="400" spans="2:12">
      <c r="B400" s="29">
        <f t="shared" si="64"/>
        <v>391</v>
      </c>
      <c r="C400" s="30">
        <f t="shared" si="65"/>
        <v>0</v>
      </c>
      <c r="D400" s="31">
        <f t="shared" si="66"/>
        <v>70968.393605060584</v>
      </c>
      <c r="E400" s="31">
        <f t="shared" si="60"/>
        <v>677.4659411845962</v>
      </c>
      <c r="F400" s="31">
        <f t="shared" si="61"/>
        <v>236.56131201686864</v>
      </c>
      <c r="G400" s="31">
        <f t="shared" si="67"/>
        <v>914.02725320146487</v>
      </c>
      <c r="H400" s="31">
        <f t="shared" si="62"/>
        <v>70290.927663875991</v>
      </c>
      <c r="I400" s="28" t="str">
        <f t="shared" si="63"/>
        <v/>
      </c>
      <c r="J400" s="32">
        <v>91.45</v>
      </c>
      <c r="K400" s="33">
        <f t="shared" si="68"/>
        <v>83587.792305273964</v>
      </c>
      <c r="L400" s="33">
        <f t="shared" si="69"/>
        <v>6428105.3348614592</v>
      </c>
    </row>
    <row r="401" spans="2:12">
      <c r="B401" s="29">
        <f t="shared" si="64"/>
        <v>392</v>
      </c>
      <c r="C401" s="30">
        <f t="shared" si="65"/>
        <v>0</v>
      </c>
      <c r="D401" s="31">
        <f t="shared" si="66"/>
        <v>70290.927663875991</v>
      </c>
      <c r="E401" s="31">
        <f t="shared" si="60"/>
        <v>679.72416098854501</v>
      </c>
      <c r="F401" s="31">
        <f t="shared" si="61"/>
        <v>234.30309221291998</v>
      </c>
      <c r="G401" s="31">
        <f t="shared" si="67"/>
        <v>914.02725320146499</v>
      </c>
      <c r="H401" s="31">
        <f t="shared" si="62"/>
        <v>69611.203502887452</v>
      </c>
      <c r="I401" s="28" t="str">
        <f t="shared" si="63"/>
        <v/>
      </c>
      <c r="J401" s="32">
        <v>91.45</v>
      </c>
      <c r="K401" s="33">
        <f t="shared" si="68"/>
        <v>83587.792305273979</v>
      </c>
      <c r="L401" s="33">
        <f t="shared" si="69"/>
        <v>6365944.5603390578</v>
      </c>
    </row>
    <row r="402" spans="2:12">
      <c r="B402" s="29">
        <f t="shared" si="64"/>
        <v>393</v>
      </c>
      <c r="C402" s="30">
        <f t="shared" si="65"/>
        <v>0</v>
      </c>
      <c r="D402" s="31">
        <f t="shared" si="66"/>
        <v>69611.203502887452</v>
      </c>
      <c r="E402" s="31">
        <f t="shared" si="60"/>
        <v>681.98990819184041</v>
      </c>
      <c r="F402" s="31">
        <f t="shared" si="61"/>
        <v>232.03734500962483</v>
      </c>
      <c r="G402" s="31">
        <f t="shared" si="67"/>
        <v>914.02725320146521</v>
      </c>
      <c r="H402" s="31">
        <f t="shared" si="62"/>
        <v>68929.213594695611</v>
      </c>
      <c r="I402" s="28" t="str">
        <f t="shared" si="63"/>
        <v/>
      </c>
      <c r="J402" s="32">
        <v>91.45</v>
      </c>
      <c r="K402" s="33">
        <f t="shared" si="68"/>
        <v>83587.792305273993</v>
      </c>
      <c r="L402" s="33">
        <f t="shared" si="69"/>
        <v>6303576.5832349136</v>
      </c>
    </row>
    <row r="403" spans="2:12">
      <c r="B403" s="29">
        <f t="shared" si="64"/>
        <v>394</v>
      </c>
      <c r="C403" s="30">
        <f t="shared" si="65"/>
        <v>0</v>
      </c>
      <c r="D403" s="31">
        <f t="shared" si="66"/>
        <v>68929.213594695611</v>
      </c>
      <c r="E403" s="31">
        <f t="shared" si="60"/>
        <v>684.26320788581302</v>
      </c>
      <c r="F403" s="31">
        <f t="shared" si="61"/>
        <v>229.76404531565206</v>
      </c>
      <c r="G403" s="31">
        <f t="shared" si="67"/>
        <v>914.0272532014651</v>
      </c>
      <c r="H403" s="31">
        <f t="shared" si="62"/>
        <v>68244.950386809796</v>
      </c>
      <c r="I403" s="28" t="str">
        <f t="shared" si="63"/>
        <v/>
      </c>
      <c r="J403" s="32">
        <v>91.45</v>
      </c>
      <c r="K403" s="33">
        <f t="shared" si="68"/>
        <v>83587.792305273979</v>
      </c>
      <c r="L403" s="33">
        <f t="shared" si="69"/>
        <v>6241000.712873756</v>
      </c>
    </row>
    <row r="404" spans="2:12">
      <c r="B404" s="29">
        <f t="shared" si="64"/>
        <v>395</v>
      </c>
      <c r="C404" s="30">
        <f t="shared" si="65"/>
        <v>0</v>
      </c>
      <c r="D404" s="31">
        <f t="shared" si="66"/>
        <v>68244.950386809796</v>
      </c>
      <c r="E404" s="31">
        <f t="shared" si="60"/>
        <v>686.54408524543283</v>
      </c>
      <c r="F404" s="31">
        <f t="shared" si="61"/>
        <v>227.48316795603264</v>
      </c>
      <c r="G404" s="31">
        <f t="shared" si="67"/>
        <v>914.02725320146544</v>
      </c>
      <c r="H404" s="31">
        <f t="shared" si="62"/>
        <v>67558.406301564362</v>
      </c>
      <c r="I404" s="28" t="str">
        <f t="shared" si="63"/>
        <v/>
      </c>
      <c r="J404" s="32">
        <v>91.45</v>
      </c>
      <c r="K404" s="33">
        <f t="shared" si="68"/>
        <v>83587.792305274023</v>
      </c>
      <c r="L404" s="33">
        <f t="shared" si="69"/>
        <v>6178216.2562780613</v>
      </c>
    </row>
    <row r="405" spans="2:12">
      <c r="B405" s="29">
        <f t="shared" si="64"/>
        <v>396</v>
      </c>
      <c r="C405" s="30">
        <f t="shared" si="65"/>
        <v>0</v>
      </c>
      <c r="D405" s="31">
        <f t="shared" si="66"/>
        <v>67558.406301564362</v>
      </c>
      <c r="E405" s="31">
        <f t="shared" si="60"/>
        <v>688.83256552958483</v>
      </c>
      <c r="F405" s="31">
        <f t="shared" si="61"/>
        <v>225.19468767188121</v>
      </c>
      <c r="G405" s="31">
        <f t="shared" si="67"/>
        <v>914.02725320146601</v>
      </c>
      <c r="H405" s="31">
        <f t="shared" si="62"/>
        <v>66869.57373603477</v>
      </c>
      <c r="I405" s="28" t="str">
        <f t="shared" si="63"/>
        <v/>
      </c>
      <c r="J405" s="32">
        <v>91.45</v>
      </c>
      <c r="K405" s="33">
        <f t="shared" si="68"/>
        <v>83587.792305274066</v>
      </c>
      <c r="L405" s="33">
        <f t="shared" si="69"/>
        <v>6115222.5181603795</v>
      </c>
    </row>
    <row r="406" spans="2:12">
      <c r="B406" s="29">
        <f t="shared" si="64"/>
        <v>397</v>
      </c>
      <c r="C406" s="30">
        <f t="shared" si="65"/>
        <v>0</v>
      </c>
      <c r="D406" s="31">
        <f t="shared" si="66"/>
        <v>66869.57373603477</v>
      </c>
      <c r="E406" s="31">
        <f t="shared" si="60"/>
        <v>691.12867408134969</v>
      </c>
      <c r="F406" s="31">
        <f t="shared" si="61"/>
        <v>222.8985791201159</v>
      </c>
      <c r="G406" s="31">
        <f t="shared" si="67"/>
        <v>914.02725320146556</v>
      </c>
      <c r="H406" s="31">
        <f t="shared" si="62"/>
        <v>66178.445061953418</v>
      </c>
      <c r="I406" s="28" t="str">
        <f t="shared" si="63"/>
        <v/>
      </c>
      <c r="J406" s="32">
        <v>91.45</v>
      </c>
      <c r="K406" s="33">
        <f t="shared" si="68"/>
        <v>83587.792305274023</v>
      </c>
      <c r="L406" s="33">
        <f t="shared" si="69"/>
        <v>6052018.8009156398</v>
      </c>
    </row>
    <row r="407" spans="2:12">
      <c r="B407" s="29">
        <f t="shared" si="64"/>
        <v>398</v>
      </c>
      <c r="C407" s="30">
        <f t="shared" si="65"/>
        <v>0</v>
      </c>
      <c r="D407" s="31">
        <f t="shared" si="66"/>
        <v>66178.445061953418</v>
      </c>
      <c r="E407" s="31">
        <f t="shared" si="60"/>
        <v>693.43243632828762</v>
      </c>
      <c r="F407" s="31">
        <f t="shared" si="61"/>
        <v>220.59481687317805</v>
      </c>
      <c r="G407" s="31">
        <f t="shared" si="67"/>
        <v>914.02725320146567</v>
      </c>
      <c r="H407" s="31">
        <f t="shared" si="62"/>
        <v>65485.012625625131</v>
      </c>
      <c r="I407" s="28" t="str">
        <f t="shared" si="63"/>
        <v/>
      </c>
      <c r="J407" s="32">
        <v>91.45</v>
      </c>
      <c r="K407" s="33">
        <f t="shared" si="68"/>
        <v>83587.792305274037</v>
      </c>
      <c r="L407" s="33">
        <f t="shared" si="69"/>
        <v>5988604.4046134185</v>
      </c>
    </row>
    <row r="408" spans="2:12">
      <c r="B408" s="29">
        <f t="shared" si="64"/>
        <v>399</v>
      </c>
      <c r="C408" s="30">
        <f t="shared" si="65"/>
        <v>0</v>
      </c>
      <c r="D408" s="31">
        <f t="shared" si="66"/>
        <v>65485.012625625131</v>
      </c>
      <c r="E408" s="31">
        <f t="shared" si="60"/>
        <v>695.74387778271591</v>
      </c>
      <c r="F408" s="31">
        <f t="shared" si="61"/>
        <v>218.28337541875044</v>
      </c>
      <c r="G408" s="31">
        <f t="shared" si="67"/>
        <v>914.02725320146635</v>
      </c>
      <c r="H408" s="31">
        <f t="shared" si="62"/>
        <v>64789.268747842412</v>
      </c>
      <c r="I408" s="28" t="str">
        <f t="shared" si="63"/>
        <v/>
      </c>
      <c r="J408" s="32">
        <v>91.45</v>
      </c>
      <c r="K408" s="33">
        <f t="shared" si="68"/>
        <v>83587.792305274095</v>
      </c>
      <c r="L408" s="33">
        <f t="shared" si="69"/>
        <v>5924978.6269901888</v>
      </c>
    </row>
    <row r="409" spans="2:12">
      <c r="B409" s="29">
        <f t="shared" si="64"/>
        <v>400</v>
      </c>
      <c r="C409" s="30">
        <f t="shared" si="65"/>
        <v>0</v>
      </c>
      <c r="D409" s="31">
        <f t="shared" si="66"/>
        <v>64789.268747842412</v>
      </c>
      <c r="E409" s="31">
        <f t="shared" si="60"/>
        <v>698.06302404199164</v>
      </c>
      <c r="F409" s="31">
        <f t="shared" si="61"/>
        <v>215.96422915947471</v>
      </c>
      <c r="G409" s="31">
        <f t="shared" si="67"/>
        <v>914.02725320146635</v>
      </c>
      <c r="H409" s="31">
        <f t="shared" si="62"/>
        <v>64091.20572380042</v>
      </c>
      <c r="I409" s="28" t="str">
        <f t="shared" si="63"/>
        <v/>
      </c>
      <c r="J409" s="32">
        <v>91.45</v>
      </c>
      <c r="K409" s="33">
        <f t="shared" si="68"/>
        <v>83587.792305274095</v>
      </c>
      <c r="L409" s="33">
        <f t="shared" si="69"/>
        <v>5861140.7634415487</v>
      </c>
    </row>
    <row r="410" spans="2:12">
      <c r="B410" s="29">
        <f t="shared" si="64"/>
        <v>401</v>
      </c>
      <c r="C410" s="30">
        <f t="shared" si="65"/>
        <v>0</v>
      </c>
      <c r="D410" s="31">
        <f t="shared" si="66"/>
        <v>64091.20572380042</v>
      </c>
      <c r="E410" s="31">
        <f t="shared" si="60"/>
        <v>700.38990078879863</v>
      </c>
      <c r="F410" s="31">
        <f t="shared" si="61"/>
        <v>213.63735241266806</v>
      </c>
      <c r="G410" s="31">
        <f t="shared" si="67"/>
        <v>914.02725320146669</v>
      </c>
      <c r="H410" s="31">
        <f t="shared" si="62"/>
        <v>63390.815823011624</v>
      </c>
      <c r="I410" s="28" t="str">
        <f t="shared" si="63"/>
        <v/>
      </c>
      <c r="J410" s="32">
        <v>91.45</v>
      </c>
      <c r="K410" s="33">
        <f t="shared" si="68"/>
        <v>83587.792305274124</v>
      </c>
      <c r="L410" s="33">
        <f t="shared" si="69"/>
        <v>5797090.107014413</v>
      </c>
    </row>
    <row r="411" spans="2:12">
      <c r="B411" s="29">
        <f t="shared" si="64"/>
        <v>402</v>
      </c>
      <c r="C411" s="30">
        <f t="shared" si="65"/>
        <v>0</v>
      </c>
      <c r="D411" s="31">
        <f t="shared" si="66"/>
        <v>63390.815823011624</v>
      </c>
      <c r="E411" s="31">
        <f t="shared" si="60"/>
        <v>702.72453379142814</v>
      </c>
      <c r="F411" s="31">
        <f t="shared" si="61"/>
        <v>211.30271941003875</v>
      </c>
      <c r="G411" s="31">
        <f t="shared" si="67"/>
        <v>914.02725320146692</v>
      </c>
      <c r="H411" s="31">
        <f t="shared" si="62"/>
        <v>62688.091289220196</v>
      </c>
      <c r="I411" s="28" t="str">
        <f t="shared" si="63"/>
        <v/>
      </c>
      <c r="J411" s="32">
        <v>91.45</v>
      </c>
      <c r="K411" s="33">
        <f t="shared" si="68"/>
        <v>83587.792305274153</v>
      </c>
      <c r="L411" s="33">
        <f t="shared" si="69"/>
        <v>5732825.9483991871</v>
      </c>
    </row>
    <row r="412" spans="2:12">
      <c r="B412" s="29">
        <f t="shared" si="64"/>
        <v>403</v>
      </c>
      <c r="C412" s="30">
        <f t="shared" si="65"/>
        <v>0</v>
      </c>
      <c r="D412" s="31">
        <f t="shared" si="66"/>
        <v>62688.091289220196</v>
      </c>
      <c r="E412" s="31">
        <f t="shared" si="60"/>
        <v>705.0669489040672</v>
      </c>
      <c r="F412" s="31">
        <f t="shared" si="61"/>
        <v>208.96030429740065</v>
      </c>
      <c r="G412" s="31">
        <f t="shared" si="67"/>
        <v>914.02725320146783</v>
      </c>
      <c r="H412" s="31">
        <f t="shared" si="62"/>
        <v>61983.024340316129</v>
      </c>
      <c r="I412" s="28" t="str">
        <f t="shared" si="63"/>
        <v/>
      </c>
      <c r="J412" s="32">
        <v>91.45</v>
      </c>
      <c r="K412" s="33">
        <f t="shared" si="68"/>
        <v>83587.792305274241</v>
      </c>
      <c r="L412" s="33">
        <f t="shared" si="69"/>
        <v>5668347.5759219099</v>
      </c>
    </row>
    <row r="413" spans="2:12">
      <c r="B413" s="29">
        <f t="shared" si="64"/>
        <v>404</v>
      </c>
      <c r="C413" s="30">
        <f t="shared" si="65"/>
        <v>0</v>
      </c>
      <c r="D413" s="31">
        <f t="shared" si="66"/>
        <v>61983.024340316129</v>
      </c>
      <c r="E413" s="31">
        <f t="shared" si="60"/>
        <v>707.41717206708097</v>
      </c>
      <c r="F413" s="31">
        <f t="shared" si="61"/>
        <v>206.61008113438709</v>
      </c>
      <c r="G413" s="31">
        <f t="shared" si="67"/>
        <v>914.02725320146806</v>
      </c>
      <c r="H413" s="31">
        <f t="shared" si="62"/>
        <v>61275.607168249051</v>
      </c>
      <c r="I413" s="28" t="str">
        <f t="shared" si="63"/>
        <v/>
      </c>
      <c r="J413" s="32">
        <v>91.45</v>
      </c>
      <c r="K413" s="33">
        <f t="shared" si="68"/>
        <v>83587.792305274255</v>
      </c>
      <c r="L413" s="33">
        <f t="shared" si="69"/>
        <v>5603654.2755363761</v>
      </c>
    </row>
    <row r="414" spans="2:12">
      <c r="B414" s="29">
        <f t="shared" si="64"/>
        <v>405</v>
      </c>
      <c r="C414" s="30">
        <f t="shared" si="65"/>
        <v>0</v>
      </c>
      <c r="D414" s="31">
        <f t="shared" si="66"/>
        <v>61275.607168249051</v>
      </c>
      <c r="E414" s="31">
        <f t="shared" si="60"/>
        <v>709.7752293073047</v>
      </c>
      <c r="F414" s="31">
        <f t="shared" si="61"/>
        <v>204.2520238941635</v>
      </c>
      <c r="G414" s="31">
        <f t="shared" si="67"/>
        <v>914.02725320146817</v>
      </c>
      <c r="H414" s="31">
        <f t="shared" si="62"/>
        <v>60565.831938941745</v>
      </c>
      <c r="I414" s="28" t="str">
        <f t="shared" si="63"/>
        <v/>
      </c>
      <c r="J414" s="32">
        <v>91.45</v>
      </c>
      <c r="K414" s="33">
        <f t="shared" si="68"/>
        <v>83587.79230527427</v>
      </c>
      <c r="L414" s="33">
        <f t="shared" si="69"/>
        <v>5538745.3308162224</v>
      </c>
    </row>
    <row r="415" spans="2:12">
      <c r="B415" s="29">
        <f t="shared" si="64"/>
        <v>406</v>
      </c>
      <c r="C415" s="30">
        <f t="shared" si="65"/>
        <v>0</v>
      </c>
      <c r="D415" s="31">
        <f t="shared" si="66"/>
        <v>60565.831938941745</v>
      </c>
      <c r="E415" s="31">
        <f t="shared" si="60"/>
        <v>712.14114673832887</v>
      </c>
      <c r="F415" s="31">
        <f t="shared" si="61"/>
        <v>201.88610646313916</v>
      </c>
      <c r="G415" s="31">
        <f t="shared" si="67"/>
        <v>914.02725320146806</v>
      </c>
      <c r="H415" s="31">
        <f t="shared" si="62"/>
        <v>59853.690792203415</v>
      </c>
      <c r="I415" s="28" t="str">
        <f t="shared" si="63"/>
        <v/>
      </c>
      <c r="J415" s="32">
        <v>91.45</v>
      </c>
      <c r="K415" s="33">
        <f t="shared" si="68"/>
        <v>83587.792305274255</v>
      </c>
      <c r="L415" s="33">
        <f t="shared" si="69"/>
        <v>5473620.0229470022</v>
      </c>
    </row>
    <row r="416" spans="2:12">
      <c r="B416" s="29">
        <f t="shared" si="64"/>
        <v>407</v>
      </c>
      <c r="C416" s="30">
        <f t="shared" si="65"/>
        <v>0</v>
      </c>
      <c r="D416" s="31">
        <f t="shared" si="66"/>
        <v>59853.690792203415</v>
      </c>
      <c r="E416" s="31">
        <f t="shared" si="60"/>
        <v>714.51495056079034</v>
      </c>
      <c r="F416" s="31">
        <f t="shared" si="61"/>
        <v>199.51230264067806</v>
      </c>
      <c r="G416" s="31">
        <f t="shared" si="67"/>
        <v>914.0272532014684</v>
      </c>
      <c r="H416" s="31">
        <f t="shared" si="62"/>
        <v>59139.175841642624</v>
      </c>
      <c r="I416" s="28" t="str">
        <f t="shared" si="63"/>
        <v/>
      </c>
      <c r="J416" s="32">
        <v>91.45</v>
      </c>
      <c r="K416" s="33">
        <f t="shared" si="68"/>
        <v>83587.792305274284</v>
      </c>
      <c r="L416" s="33">
        <f t="shared" si="69"/>
        <v>5408277.6307182182</v>
      </c>
    </row>
    <row r="417" spans="2:12">
      <c r="B417" s="29">
        <f t="shared" si="64"/>
        <v>408</v>
      </c>
      <c r="C417" s="30">
        <f t="shared" si="65"/>
        <v>0</v>
      </c>
      <c r="D417" s="31">
        <f t="shared" si="66"/>
        <v>59139.175841642624</v>
      </c>
      <c r="E417" s="31">
        <f t="shared" si="60"/>
        <v>716.89666706266064</v>
      </c>
      <c r="F417" s="31">
        <f t="shared" si="61"/>
        <v>197.13058613880875</v>
      </c>
      <c r="G417" s="31">
        <f t="shared" si="67"/>
        <v>914.02725320146942</v>
      </c>
      <c r="H417" s="31">
        <f t="shared" si="62"/>
        <v>58422.279174579962</v>
      </c>
      <c r="I417" s="28" t="str">
        <f t="shared" si="63"/>
        <v/>
      </c>
      <c r="J417" s="32">
        <v>91.45</v>
      </c>
      <c r="K417" s="33">
        <f t="shared" si="68"/>
        <v>83587.792305274386</v>
      </c>
      <c r="L417" s="33">
        <f t="shared" si="69"/>
        <v>5342717.4305153377</v>
      </c>
    </row>
    <row r="418" spans="2:12">
      <c r="B418" s="29">
        <f t="shared" si="64"/>
        <v>409</v>
      </c>
      <c r="C418" s="30">
        <f t="shared" si="65"/>
        <v>0</v>
      </c>
      <c r="D418" s="31">
        <f t="shared" si="66"/>
        <v>58422.279174579962</v>
      </c>
      <c r="E418" s="31">
        <f t="shared" si="60"/>
        <v>719.28632261953601</v>
      </c>
      <c r="F418" s="31">
        <f t="shared" si="61"/>
        <v>194.74093058193321</v>
      </c>
      <c r="G418" s="31">
        <f t="shared" si="67"/>
        <v>914.02725320146919</v>
      </c>
      <c r="H418" s="31">
        <f t="shared" si="62"/>
        <v>57702.992851960429</v>
      </c>
      <c r="I418" s="28" t="str">
        <f t="shared" si="63"/>
        <v/>
      </c>
      <c r="J418" s="32">
        <v>91.45</v>
      </c>
      <c r="K418" s="33">
        <f t="shared" si="68"/>
        <v>83587.792305274357</v>
      </c>
      <c r="L418" s="33">
        <f t="shared" si="69"/>
        <v>5276938.6963117812</v>
      </c>
    </row>
    <row r="419" spans="2:12">
      <c r="B419" s="29">
        <f t="shared" si="64"/>
        <v>410</v>
      </c>
      <c r="C419" s="30">
        <f t="shared" si="65"/>
        <v>0</v>
      </c>
      <c r="D419" s="31">
        <f t="shared" si="66"/>
        <v>57702.992851960429</v>
      </c>
      <c r="E419" s="31">
        <f t="shared" si="60"/>
        <v>721.6839436949341</v>
      </c>
      <c r="F419" s="31">
        <f t="shared" si="61"/>
        <v>192.34330950653475</v>
      </c>
      <c r="G419" s="31">
        <f t="shared" si="67"/>
        <v>914.02725320146885</v>
      </c>
      <c r="H419" s="31">
        <f t="shared" si="62"/>
        <v>56981.308908265491</v>
      </c>
      <c r="I419" s="28" t="str">
        <f t="shared" si="63"/>
        <v/>
      </c>
      <c r="J419" s="32">
        <v>91.45</v>
      </c>
      <c r="K419" s="33">
        <f t="shared" si="68"/>
        <v>83587.792305274328</v>
      </c>
      <c r="L419" s="33">
        <f t="shared" si="69"/>
        <v>5210940.6996608796</v>
      </c>
    </row>
    <row r="420" spans="2:12">
      <c r="B420" s="29">
        <f t="shared" si="64"/>
        <v>411</v>
      </c>
      <c r="C420" s="30">
        <f t="shared" si="65"/>
        <v>0</v>
      </c>
      <c r="D420" s="31">
        <f t="shared" si="66"/>
        <v>56981.308908265491</v>
      </c>
      <c r="E420" s="31">
        <f t="shared" si="60"/>
        <v>724.08955684058481</v>
      </c>
      <c r="F420" s="31">
        <f t="shared" si="61"/>
        <v>189.93769636088498</v>
      </c>
      <c r="G420" s="31">
        <f t="shared" si="67"/>
        <v>914.02725320146976</v>
      </c>
      <c r="H420" s="31">
        <f t="shared" si="62"/>
        <v>56257.219351424908</v>
      </c>
      <c r="I420" s="28" t="str">
        <f t="shared" si="63"/>
        <v/>
      </c>
      <c r="J420" s="32">
        <v>91.45</v>
      </c>
      <c r="K420" s="33">
        <f t="shared" si="68"/>
        <v>83587.792305274415</v>
      </c>
      <c r="L420" s="33">
        <f t="shared" si="69"/>
        <v>5144722.7096878076</v>
      </c>
    </row>
    <row r="421" spans="2:12">
      <c r="B421" s="29">
        <f t="shared" si="64"/>
        <v>412</v>
      </c>
      <c r="C421" s="30">
        <f t="shared" si="65"/>
        <v>0</v>
      </c>
      <c r="D421" s="31">
        <f t="shared" si="66"/>
        <v>56257.219351424908</v>
      </c>
      <c r="E421" s="31">
        <f t="shared" si="60"/>
        <v>726.50318869672083</v>
      </c>
      <c r="F421" s="31">
        <f t="shared" si="61"/>
        <v>187.5240645047497</v>
      </c>
      <c r="G421" s="31">
        <f t="shared" si="67"/>
        <v>914.02725320147056</v>
      </c>
      <c r="H421" s="31">
        <f t="shared" si="62"/>
        <v>55530.716162728189</v>
      </c>
      <c r="I421" s="28" t="str">
        <f t="shared" si="63"/>
        <v/>
      </c>
      <c r="J421" s="32">
        <v>91.45</v>
      </c>
      <c r="K421" s="33">
        <f t="shared" si="68"/>
        <v>83587.792305274488</v>
      </c>
      <c r="L421" s="33">
        <f t="shared" si="69"/>
        <v>5078283.9930814933</v>
      </c>
    </row>
    <row r="422" spans="2:12">
      <c r="B422" s="29">
        <f t="shared" si="64"/>
        <v>413</v>
      </c>
      <c r="C422" s="30">
        <f t="shared" si="65"/>
        <v>0</v>
      </c>
      <c r="D422" s="31">
        <f t="shared" si="66"/>
        <v>55530.716162728189</v>
      </c>
      <c r="E422" s="31">
        <f t="shared" si="60"/>
        <v>728.92486599237657</v>
      </c>
      <c r="F422" s="31">
        <f t="shared" si="61"/>
        <v>185.10238720909396</v>
      </c>
      <c r="G422" s="31">
        <f t="shared" si="67"/>
        <v>914.02725320147056</v>
      </c>
      <c r="H422" s="31">
        <f t="shared" si="62"/>
        <v>54801.791296735813</v>
      </c>
      <c r="I422" s="28" t="str">
        <f t="shared" si="63"/>
        <v/>
      </c>
      <c r="J422" s="32">
        <v>91.45</v>
      </c>
      <c r="K422" s="33">
        <f t="shared" si="68"/>
        <v>83587.792305274488</v>
      </c>
      <c r="L422" s="33">
        <f t="shared" si="69"/>
        <v>5011623.8140864903</v>
      </c>
    </row>
    <row r="423" spans="2:12">
      <c r="B423" s="29">
        <f t="shared" si="64"/>
        <v>414</v>
      </c>
      <c r="C423" s="30">
        <f t="shared" si="65"/>
        <v>0</v>
      </c>
      <c r="D423" s="31">
        <f t="shared" si="66"/>
        <v>54801.791296735813</v>
      </c>
      <c r="E423" s="31">
        <f t="shared" si="60"/>
        <v>731.35461554568394</v>
      </c>
      <c r="F423" s="31">
        <f t="shared" si="61"/>
        <v>182.67263765578605</v>
      </c>
      <c r="G423" s="31">
        <f t="shared" si="67"/>
        <v>914.02725320146999</v>
      </c>
      <c r="H423" s="31">
        <f t="shared" si="62"/>
        <v>54070.436681190127</v>
      </c>
      <c r="I423" s="28" t="str">
        <f t="shared" si="63"/>
        <v/>
      </c>
      <c r="J423" s="32">
        <v>91.45</v>
      </c>
      <c r="K423" s="33">
        <f t="shared" si="68"/>
        <v>83587.79230527443</v>
      </c>
      <c r="L423" s="33">
        <f t="shared" si="69"/>
        <v>4944741.4344948372</v>
      </c>
    </row>
    <row r="424" spans="2:12">
      <c r="B424" s="29">
        <f t="shared" si="64"/>
        <v>415</v>
      </c>
      <c r="C424" s="30">
        <f t="shared" si="65"/>
        <v>0</v>
      </c>
      <c r="D424" s="31">
        <f t="shared" si="66"/>
        <v>54070.436681190127</v>
      </c>
      <c r="E424" s="31">
        <f t="shared" si="60"/>
        <v>733.79246426417035</v>
      </c>
      <c r="F424" s="31">
        <f t="shared" si="61"/>
        <v>180.23478893730044</v>
      </c>
      <c r="G424" s="31">
        <f t="shared" si="67"/>
        <v>914.02725320147078</v>
      </c>
      <c r="H424" s="31">
        <f t="shared" si="62"/>
        <v>53336.644216925954</v>
      </c>
      <c r="I424" s="28" t="str">
        <f t="shared" si="63"/>
        <v/>
      </c>
      <c r="J424" s="32">
        <v>91.45</v>
      </c>
      <c r="K424" s="33">
        <f t="shared" si="68"/>
        <v>83587.792305274503</v>
      </c>
      <c r="L424" s="33">
        <f t="shared" si="69"/>
        <v>4877636.1136378786</v>
      </c>
    </row>
    <row r="425" spans="2:12">
      <c r="B425" s="29">
        <f t="shared" si="64"/>
        <v>416</v>
      </c>
      <c r="C425" s="30">
        <f t="shared" si="65"/>
        <v>0</v>
      </c>
      <c r="D425" s="31">
        <f t="shared" si="66"/>
        <v>53336.644216925954</v>
      </c>
      <c r="E425" s="31">
        <f t="shared" si="60"/>
        <v>736.23843914505198</v>
      </c>
      <c r="F425" s="31">
        <f t="shared" si="61"/>
        <v>177.78881405641985</v>
      </c>
      <c r="G425" s="31">
        <f t="shared" si="67"/>
        <v>914.02725320147181</v>
      </c>
      <c r="H425" s="31">
        <f t="shared" si="62"/>
        <v>52600.405777780899</v>
      </c>
      <c r="I425" s="28" t="str">
        <f t="shared" si="63"/>
        <v/>
      </c>
      <c r="J425" s="32">
        <v>91.45</v>
      </c>
      <c r="K425" s="33">
        <f t="shared" si="68"/>
        <v>83587.792305274605</v>
      </c>
      <c r="L425" s="33">
        <f t="shared" si="69"/>
        <v>4810307.108378063</v>
      </c>
    </row>
    <row r="426" spans="2:12">
      <c r="B426" s="29">
        <f t="shared" si="64"/>
        <v>417</v>
      </c>
      <c r="C426" s="30">
        <f t="shared" si="65"/>
        <v>0</v>
      </c>
      <c r="D426" s="31">
        <f t="shared" si="66"/>
        <v>52600.405777780899</v>
      </c>
      <c r="E426" s="31">
        <f t="shared" si="60"/>
        <v>738.69256727553545</v>
      </c>
      <c r="F426" s="31">
        <f t="shared" si="61"/>
        <v>175.33468592593633</v>
      </c>
      <c r="G426" s="31">
        <f t="shared" si="67"/>
        <v>914.02725320147181</v>
      </c>
      <c r="H426" s="31">
        <f t="shared" si="62"/>
        <v>51861.713210505361</v>
      </c>
      <c r="I426" s="28" t="str">
        <f t="shared" si="63"/>
        <v/>
      </c>
      <c r="J426" s="32">
        <v>91.45</v>
      </c>
      <c r="K426" s="33">
        <f t="shared" si="68"/>
        <v>83587.792305274605</v>
      </c>
      <c r="L426" s="33">
        <f t="shared" si="69"/>
        <v>4742753.6731007155</v>
      </c>
    </row>
    <row r="427" spans="2:12">
      <c r="B427" s="29">
        <f t="shared" si="64"/>
        <v>418</v>
      </c>
      <c r="C427" s="30">
        <f t="shared" si="65"/>
        <v>0</v>
      </c>
      <c r="D427" s="31">
        <f t="shared" si="66"/>
        <v>51861.713210505361</v>
      </c>
      <c r="E427" s="31">
        <f t="shared" si="60"/>
        <v>741.15487583312063</v>
      </c>
      <c r="F427" s="31">
        <f t="shared" si="61"/>
        <v>172.87237736835121</v>
      </c>
      <c r="G427" s="31">
        <f t="shared" si="67"/>
        <v>914.02725320147181</v>
      </c>
      <c r="H427" s="31">
        <f t="shared" si="62"/>
        <v>51120.558334672241</v>
      </c>
      <c r="I427" s="28" t="str">
        <f t="shared" si="63"/>
        <v/>
      </c>
      <c r="J427" s="32">
        <v>91.45</v>
      </c>
      <c r="K427" s="33">
        <f t="shared" si="68"/>
        <v>83587.792305274605</v>
      </c>
      <c r="L427" s="33">
        <f t="shared" si="69"/>
        <v>4674975.0597057771</v>
      </c>
    </row>
    <row r="428" spans="2:12">
      <c r="B428" s="29">
        <f t="shared" si="64"/>
        <v>419</v>
      </c>
      <c r="C428" s="30">
        <f t="shared" si="65"/>
        <v>0</v>
      </c>
      <c r="D428" s="31">
        <f t="shared" si="66"/>
        <v>51120.558334672241</v>
      </c>
      <c r="E428" s="31">
        <f t="shared" si="60"/>
        <v>743.62539208589874</v>
      </c>
      <c r="F428" s="31">
        <f t="shared" si="61"/>
        <v>170.40186111557415</v>
      </c>
      <c r="G428" s="31">
        <f t="shared" si="67"/>
        <v>914.02725320147294</v>
      </c>
      <c r="H428" s="31">
        <f t="shared" si="62"/>
        <v>50376.93294258634</v>
      </c>
      <c r="I428" s="28" t="str">
        <f t="shared" si="63"/>
        <v/>
      </c>
      <c r="J428" s="32">
        <v>91.45</v>
      </c>
      <c r="K428" s="33">
        <f t="shared" si="68"/>
        <v>83587.792305274706</v>
      </c>
      <c r="L428" s="33">
        <f t="shared" si="69"/>
        <v>4606970.5175995212</v>
      </c>
    </row>
    <row r="429" spans="2:12">
      <c r="B429" s="29">
        <f t="shared" si="64"/>
        <v>420</v>
      </c>
      <c r="C429" s="30">
        <f t="shared" si="65"/>
        <v>0</v>
      </c>
      <c r="D429" s="31">
        <f t="shared" si="66"/>
        <v>50376.93294258634</v>
      </c>
      <c r="E429" s="31">
        <f t="shared" si="60"/>
        <v>746.10414339285251</v>
      </c>
      <c r="F429" s="31">
        <f t="shared" si="61"/>
        <v>167.92310980862115</v>
      </c>
      <c r="G429" s="31">
        <f t="shared" si="67"/>
        <v>914.02725320147363</v>
      </c>
      <c r="H429" s="31">
        <f t="shared" si="62"/>
        <v>49630.828799193485</v>
      </c>
      <c r="I429" s="28" t="str">
        <f t="shared" si="63"/>
        <v/>
      </c>
      <c r="J429" s="32">
        <v>91.45</v>
      </c>
      <c r="K429" s="33">
        <f t="shared" si="68"/>
        <v>83587.792305274765</v>
      </c>
      <c r="L429" s="33">
        <f t="shared" si="69"/>
        <v>4538739.2936862446</v>
      </c>
    </row>
    <row r="430" spans="2:12">
      <c r="B430" s="29">
        <f t="shared" si="64"/>
        <v>421</v>
      </c>
      <c r="C430" s="30">
        <f t="shared" si="65"/>
        <v>0</v>
      </c>
      <c r="D430" s="31">
        <f t="shared" si="66"/>
        <v>49630.828799193485</v>
      </c>
      <c r="E430" s="31">
        <f t="shared" si="60"/>
        <v>748.59115720416116</v>
      </c>
      <c r="F430" s="31">
        <f t="shared" si="61"/>
        <v>165.43609599731161</v>
      </c>
      <c r="G430" s="31">
        <f t="shared" si="67"/>
        <v>914.02725320147283</v>
      </c>
      <c r="H430" s="31">
        <f t="shared" si="62"/>
        <v>48882.237641989326</v>
      </c>
      <c r="I430" s="28" t="str">
        <f t="shared" si="63"/>
        <v/>
      </c>
      <c r="J430" s="32">
        <v>91.45</v>
      </c>
      <c r="K430" s="33">
        <f t="shared" si="68"/>
        <v>83587.792305274692</v>
      </c>
      <c r="L430" s="33">
        <f t="shared" si="69"/>
        <v>4470280.6323599238</v>
      </c>
    </row>
    <row r="431" spans="2:12">
      <c r="B431" s="29">
        <f t="shared" si="64"/>
        <v>422</v>
      </c>
      <c r="C431" s="30">
        <f t="shared" si="65"/>
        <v>0</v>
      </c>
      <c r="D431" s="31">
        <f t="shared" si="66"/>
        <v>48882.237641989326</v>
      </c>
      <c r="E431" s="31">
        <f t="shared" si="60"/>
        <v>751.086461061509</v>
      </c>
      <c r="F431" s="31">
        <f t="shared" si="61"/>
        <v>162.94079213996443</v>
      </c>
      <c r="G431" s="31">
        <f t="shared" si="67"/>
        <v>914.0272532014734</v>
      </c>
      <c r="H431" s="31">
        <f t="shared" si="62"/>
        <v>48131.151180927816</v>
      </c>
      <c r="I431" s="28" t="str">
        <f t="shared" si="63"/>
        <v/>
      </c>
      <c r="J431" s="32">
        <v>91.45</v>
      </c>
      <c r="K431" s="33">
        <f t="shared" si="68"/>
        <v>83587.79230527475</v>
      </c>
      <c r="L431" s="33">
        <f t="shared" si="69"/>
        <v>4401593.7754958486</v>
      </c>
    </row>
    <row r="432" spans="2:12">
      <c r="B432" s="29">
        <f t="shared" si="64"/>
        <v>423</v>
      </c>
      <c r="C432" s="30">
        <f t="shared" si="65"/>
        <v>0</v>
      </c>
      <c r="D432" s="31">
        <f t="shared" si="66"/>
        <v>48131.151180927816</v>
      </c>
      <c r="E432" s="31">
        <f t="shared" si="60"/>
        <v>753.59008259838106</v>
      </c>
      <c r="F432" s="31">
        <f t="shared" si="61"/>
        <v>160.43717060309271</v>
      </c>
      <c r="G432" s="31">
        <f t="shared" si="67"/>
        <v>914.02725320147374</v>
      </c>
      <c r="H432" s="31">
        <f t="shared" si="62"/>
        <v>47377.561098329432</v>
      </c>
      <c r="I432" s="28" t="str">
        <f t="shared" si="63"/>
        <v/>
      </c>
      <c r="J432" s="32">
        <v>91.45</v>
      </c>
      <c r="K432" s="33">
        <f t="shared" si="68"/>
        <v>83587.792305274779</v>
      </c>
      <c r="L432" s="33">
        <f t="shared" si="69"/>
        <v>4332677.9624422267</v>
      </c>
    </row>
    <row r="433" spans="2:12">
      <c r="B433" s="29">
        <f t="shared" si="64"/>
        <v>424</v>
      </c>
      <c r="C433" s="30">
        <f t="shared" si="65"/>
        <v>0</v>
      </c>
      <c r="D433" s="31">
        <f t="shared" si="66"/>
        <v>47377.561098329432</v>
      </c>
      <c r="E433" s="31">
        <f t="shared" si="60"/>
        <v>756.10204954037624</v>
      </c>
      <c r="F433" s="31">
        <f t="shared" si="61"/>
        <v>157.9252036610981</v>
      </c>
      <c r="G433" s="31">
        <f t="shared" si="67"/>
        <v>914.02725320147431</v>
      </c>
      <c r="H433" s="31">
        <f t="shared" si="62"/>
        <v>46621.459048789053</v>
      </c>
      <c r="I433" s="28" t="str">
        <f t="shared" si="63"/>
        <v/>
      </c>
      <c r="J433" s="32">
        <v>91.45</v>
      </c>
      <c r="K433" s="33">
        <f t="shared" si="68"/>
        <v>83587.792305274823</v>
      </c>
      <c r="L433" s="33">
        <f t="shared" si="69"/>
        <v>4263532.4300117586</v>
      </c>
    </row>
    <row r="434" spans="2:12">
      <c r="B434" s="29">
        <f t="shared" si="64"/>
        <v>425</v>
      </c>
      <c r="C434" s="30">
        <f t="shared" si="65"/>
        <v>0</v>
      </c>
      <c r="D434" s="31">
        <f t="shared" si="66"/>
        <v>46621.459048789053</v>
      </c>
      <c r="E434" s="31">
        <f t="shared" si="60"/>
        <v>758.62238970551073</v>
      </c>
      <c r="F434" s="31">
        <f t="shared" si="61"/>
        <v>155.4048634959635</v>
      </c>
      <c r="G434" s="31">
        <f t="shared" si="67"/>
        <v>914.0272532014742</v>
      </c>
      <c r="H434" s="31">
        <f t="shared" si="62"/>
        <v>45862.836659083543</v>
      </c>
      <c r="I434" s="28" t="str">
        <f t="shared" si="63"/>
        <v/>
      </c>
      <c r="J434" s="32">
        <v>91.45</v>
      </c>
      <c r="K434" s="33">
        <f t="shared" si="68"/>
        <v>83587.792305274823</v>
      </c>
      <c r="L434" s="33">
        <f t="shared" si="69"/>
        <v>4194156.4124731901</v>
      </c>
    </row>
    <row r="435" spans="2:12">
      <c r="B435" s="29">
        <f t="shared" si="64"/>
        <v>426</v>
      </c>
      <c r="C435" s="30">
        <f t="shared" si="65"/>
        <v>0</v>
      </c>
      <c r="D435" s="31">
        <f t="shared" si="66"/>
        <v>45862.836659083543</v>
      </c>
      <c r="E435" s="31">
        <f t="shared" si="60"/>
        <v>761.15113100452913</v>
      </c>
      <c r="F435" s="31">
        <f t="shared" si="61"/>
        <v>152.87612219694515</v>
      </c>
      <c r="G435" s="31">
        <f t="shared" si="67"/>
        <v>914.02725320147431</v>
      </c>
      <c r="H435" s="31">
        <f t="shared" si="62"/>
        <v>45101.685528079011</v>
      </c>
      <c r="I435" s="28" t="str">
        <f t="shared" si="63"/>
        <v/>
      </c>
      <c r="J435" s="32">
        <v>91.45</v>
      </c>
      <c r="K435" s="33">
        <f t="shared" si="68"/>
        <v>83587.792305274823</v>
      </c>
      <c r="L435" s="33">
        <f t="shared" si="69"/>
        <v>4124549.1415428258</v>
      </c>
    </row>
    <row r="436" spans="2:12">
      <c r="B436" s="29">
        <f t="shared" si="64"/>
        <v>427</v>
      </c>
      <c r="C436" s="30">
        <f t="shared" si="65"/>
        <v>0</v>
      </c>
      <c r="D436" s="31">
        <f t="shared" si="66"/>
        <v>45101.685528079011</v>
      </c>
      <c r="E436" s="31">
        <f t="shared" si="60"/>
        <v>763.68830144121137</v>
      </c>
      <c r="F436" s="31">
        <f t="shared" si="61"/>
        <v>150.33895176026337</v>
      </c>
      <c r="G436" s="31">
        <f t="shared" si="67"/>
        <v>914.02725320147476</v>
      </c>
      <c r="H436" s="31">
        <f t="shared" si="62"/>
        <v>44337.997226637803</v>
      </c>
      <c r="I436" s="28" t="str">
        <f t="shared" si="63"/>
        <v/>
      </c>
      <c r="J436" s="32">
        <v>91.45</v>
      </c>
      <c r="K436" s="33">
        <f t="shared" si="68"/>
        <v>83587.792305274867</v>
      </c>
      <c r="L436" s="33">
        <f t="shared" si="69"/>
        <v>4054709.846376027</v>
      </c>
    </row>
    <row r="437" spans="2:12">
      <c r="B437" s="29">
        <f t="shared" si="64"/>
        <v>428</v>
      </c>
      <c r="C437" s="30">
        <f t="shared" si="65"/>
        <v>0</v>
      </c>
      <c r="D437" s="31">
        <f t="shared" si="66"/>
        <v>44337.997226637803</v>
      </c>
      <c r="E437" s="31">
        <f t="shared" si="60"/>
        <v>766.23392911268309</v>
      </c>
      <c r="F437" s="31">
        <f t="shared" si="61"/>
        <v>147.79332408879267</v>
      </c>
      <c r="G437" s="31">
        <f t="shared" si="67"/>
        <v>914.02725320147579</v>
      </c>
      <c r="H437" s="31">
        <f t="shared" si="62"/>
        <v>43571.763297525118</v>
      </c>
      <c r="I437" s="28" t="str">
        <f t="shared" si="63"/>
        <v/>
      </c>
      <c r="J437" s="32">
        <v>91.45</v>
      </c>
      <c r="K437" s="33">
        <f t="shared" si="68"/>
        <v>83587.792305274968</v>
      </c>
      <c r="L437" s="33">
        <f t="shared" si="69"/>
        <v>3984637.753558672</v>
      </c>
    </row>
    <row r="438" spans="2:12">
      <c r="B438" s="29">
        <f t="shared" si="64"/>
        <v>429</v>
      </c>
      <c r="C438" s="30">
        <f t="shared" si="65"/>
        <v>0</v>
      </c>
      <c r="D438" s="31">
        <f t="shared" si="66"/>
        <v>43571.763297525118</v>
      </c>
      <c r="E438" s="31">
        <f t="shared" si="60"/>
        <v>768.78804220972552</v>
      </c>
      <c r="F438" s="31">
        <f t="shared" si="61"/>
        <v>145.23921099175041</v>
      </c>
      <c r="G438" s="31">
        <f t="shared" si="67"/>
        <v>914.0272532014759</v>
      </c>
      <c r="H438" s="31">
        <f t="shared" si="62"/>
        <v>42802.975255315396</v>
      </c>
      <c r="I438" s="28" t="str">
        <f t="shared" si="63"/>
        <v/>
      </c>
      <c r="J438" s="32">
        <v>91.45</v>
      </c>
      <c r="K438" s="33">
        <f t="shared" si="68"/>
        <v>83587.792305274968</v>
      </c>
      <c r="L438" s="33">
        <f t="shared" si="69"/>
        <v>3914332.0870985929</v>
      </c>
    </row>
    <row r="439" spans="2:12">
      <c r="B439" s="29">
        <f t="shared" si="64"/>
        <v>430</v>
      </c>
      <c r="C439" s="30">
        <f t="shared" si="65"/>
        <v>0</v>
      </c>
      <c r="D439" s="31">
        <f t="shared" si="66"/>
        <v>42802.975255315396</v>
      </c>
      <c r="E439" s="31">
        <f t="shared" si="60"/>
        <v>771.35066901709104</v>
      </c>
      <c r="F439" s="31">
        <f t="shared" si="61"/>
        <v>142.67658418438467</v>
      </c>
      <c r="G439" s="31">
        <f t="shared" si="67"/>
        <v>914.02725320147567</v>
      </c>
      <c r="H439" s="31">
        <f t="shared" si="62"/>
        <v>42031.624586298305</v>
      </c>
      <c r="I439" s="28" t="str">
        <f t="shared" si="63"/>
        <v/>
      </c>
      <c r="J439" s="32">
        <v>91.45</v>
      </c>
      <c r="K439" s="33">
        <f t="shared" si="68"/>
        <v>83587.792305274954</v>
      </c>
      <c r="L439" s="33">
        <f t="shared" si="69"/>
        <v>3843792.0684169801</v>
      </c>
    </row>
    <row r="440" spans="2:12">
      <c r="B440" s="29">
        <f t="shared" si="64"/>
        <v>431</v>
      </c>
      <c r="C440" s="30">
        <f t="shared" si="65"/>
        <v>0</v>
      </c>
      <c r="D440" s="31">
        <f t="shared" si="66"/>
        <v>42031.624586298305</v>
      </c>
      <c r="E440" s="31">
        <f t="shared" si="60"/>
        <v>773.92183791381581</v>
      </c>
      <c r="F440" s="31">
        <f t="shared" si="61"/>
        <v>140.10541528766103</v>
      </c>
      <c r="G440" s="31">
        <f t="shared" si="67"/>
        <v>914.02725320147681</v>
      </c>
      <c r="H440" s="31">
        <f t="shared" si="62"/>
        <v>41257.702748384487</v>
      </c>
      <c r="I440" s="28" t="str">
        <f t="shared" si="63"/>
        <v/>
      </c>
      <c r="J440" s="32">
        <v>91.45</v>
      </c>
      <c r="K440" s="33">
        <f t="shared" si="68"/>
        <v>83587.792305275056</v>
      </c>
      <c r="L440" s="33">
        <f t="shared" si="69"/>
        <v>3773016.9163397616</v>
      </c>
    </row>
    <row r="441" spans="2:12">
      <c r="B441" s="29">
        <f t="shared" si="64"/>
        <v>432</v>
      </c>
      <c r="C441" s="30">
        <f t="shared" si="65"/>
        <v>0</v>
      </c>
      <c r="D441" s="31">
        <f t="shared" si="66"/>
        <v>41257.702748384487</v>
      </c>
      <c r="E441" s="31">
        <f t="shared" si="60"/>
        <v>776.5015773735289</v>
      </c>
      <c r="F441" s="31">
        <f t="shared" si="61"/>
        <v>137.52567582794828</v>
      </c>
      <c r="G441" s="31">
        <f t="shared" si="67"/>
        <v>914.02725320147715</v>
      </c>
      <c r="H441" s="31">
        <f t="shared" si="62"/>
        <v>40481.201171010958</v>
      </c>
      <c r="I441" s="28" t="str">
        <f t="shared" si="63"/>
        <v/>
      </c>
      <c r="J441" s="32">
        <v>91.45</v>
      </c>
      <c r="K441" s="33">
        <f t="shared" si="68"/>
        <v>83587.792305275085</v>
      </c>
      <c r="L441" s="33">
        <f t="shared" si="69"/>
        <v>3702005.8470889521</v>
      </c>
    </row>
    <row r="442" spans="2:12">
      <c r="B442" s="29">
        <f t="shared" si="64"/>
        <v>433</v>
      </c>
      <c r="C442" s="30">
        <f t="shared" si="65"/>
        <v>0</v>
      </c>
      <c r="D442" s="31">
        <f t="shared" si="66"/>
        <v>40481.201171010958</v>
      </c>
      <c r="E442" s="31">
        <f t="shared" si="60"/>
        <v>779.08991596477449</v>
      </c>
      <c r="F442" s="31">
        <f t="shared" si="61"/>
        <v>134.9373372367032</v>
      </c>
      <c r="G442" s="31">
        <f t="shared" si="67"/>
        <v>914.02725320147772</v>
      </c>
      <c r="H442" s="31">
        <f t="shared" si="62"/>
        <v>39702.111255046184</v>
      </c>
      <c r="I442" s="28" t="str">
        <f t="shared" si="63"/>
        <v/>
      </c>
      <c r="J442" s="32">
        <v>91.45</v>
      </c>
      <c r="K442" s="33">
        <f t="shared" si="68"/>
        <v>83587.792305275143</v>
      </c>
      <c r="L442" s="33">
        <f t="shared" si="69"/>
        <v>3630758.0742739737</v>
      </c>
    </row>
    <row r="443" spans="2:12">
      <c r="B443" s="29">
        <f t="shared" si="64"/>
        <v>434</v>
      </c>
      <c r="C443" s="30">
        <f t="shared" si="65"/>
        <v>0</v>
      </c>
      <c r="D443" s="31">
        <f t="shared" si="66"/>
        <v>39702.111255046184</v>
      </c>
      <c r="E443" s="31">
        <f t="shared" si="60"/>
        <v>781.6868823513239</v>
      </c>
      <c r="F443" s="31">
        <f t="shared" si="61"/>
        <v>132.34037085015396</v>
      </c>
      <c r="G443" s="31">
        <f t="shared" si="67"/>
        <v>914.02725320147783</v>
      </c>
      <c r="H443" s="31">
        <f t="shared" si="62"/>
        <v>38920.424372694863</v>
      </c>
      <c r="I443" s="28" t="str">
        <f t="shared" si="63"/>
        <v/>
      </c>
      <c r="J443" s="32">
        <v>91.45</v>
      </c>
      <c r="K443" s="33">
        <f t="shared" si="68"/>
        <v>83587.792305275158</v>
      </c>
      <c r="L443" s="33">
        <f t="shared" si="69"/>
        <v>3559272.8088829452</v>
      </c>
    </row>
    <row r="444" spans="2:12">
      <c r="B444" s="29">
        <f t="shared" si="64"/>
        <v>435</v>
      </c>
      <c r="C444" s="30">
        <f t="shared" si="65"/>
        <v>0</v>
      </c>
      <c r="D444" s="31">
        <f t="shared" si="66"/>
        <v>38920.424372694863</v>
      </c>
      <c r="E444" s="31">
        <f t="shared" si="60"/>
        <v>784.29250529249623</v>
      </c>
      <c r="F444" s="31">
        <f t="shared" si="61"/>
        <v>129.73474790898288</v>
      </c>
      <c r="G444" s="31">
        <f t="shared" si="67"/>
        <v>914.02725320147908</v>
      </c>
      <c r="H444" s="31">
        <f t="shared" si="62"/>
        <v>38136.131867402364</v>
      </c>
      <c r="I444" s="28" t="str">
        <f t="shared" si="63"/>
        <v/>
      </c>
      <c r="J444" s="32">
        <v>91.45</v>
      </c>
      <c r="K444" s="33">
        <f t="shared" si="68"/>
        <v>83587.792305275259</v>
      </c>
      <c r="L444" s="33">
        <f t="shared" si="69"/>
        <v>3487549.2592739463</v>
      </c>
    </row>
    <row r="445" spans="2:12">
      <c r="B445" s="29">
        <f t="shared" si="64"/>
        <v>436</v>
      </c>
      <c r="C445" s="30">
        <f t="shared" si="65"/>
        <v>0</v>
      </c>
      <c r="D445" s="31">
        <f t="shared" si="66"/>
        <v>38136.131867402364</v>
      </c>
      <c r="E445" s="31">
        <f t="shared" si="60"/>
        <v>786.90681364347211</v>
      </c>
      <c r="F445" s="31">
        <f t="shared" si="61"/>
        <v>127.12043955800789</v>
      </c>
      <c r="G445" s="31">
        <f t="shared" si="67"/>
        <v>914.02725320147999</v>
      </c>
      <c r="H445" s="31">
        <f t="shared" si="62"/>
        <v>37349.225053758892</v>
      </c>
      <c r="I445" s="28" t="str">
        <f t="shared" si="63"/>
        <v/>
      </c>
      <c r="J445" s="32">
        <v>91.45</v>
      </c>
      <c r="K445" s="33">
        <f t="shared" si="68"/>
        <v>83587.792305275347</v>
      </c>
      <c r="L445" s="33">
        <f t="shared" si="69"/>
        <v>3415586.6311662509</v>
      </c>
    </row>
    <row r="446" spans="2:12">
      <c r="B446" s="29">
        <f t="shared" si="64"/>
        <v>437</v>
      </c>
      <c r="C446" s="30">
        <f t="shared" si="65"/>
        <v>0</v>
      </c>
      <c r="D446" s="31">
        <f t="shared" si="66"/>
        <v>37349.225053758892</v>
      </c>
      <c r="E446" s="31">
        <f t="shared" si="60"/>
        <v>789.52983635561725</v>
      </c>
      <c r="F446" s="31">
        <f t="shared" si="61"/>
        <v>124.49741684586297</v>
      </c>
      <c r="G446" s="31">
        <f t="shared" si="67"/>
        <v>914.02725320148022</v>
      </c>
      <c r="H446" s="31">
        <f t="shared" si="62"/>
        <v>36559.695217403278</v>
      </c>
      <c r="I446" s="28" t="str">
        <f t="shared" si="63"/>
        <v/>
      </c>
      <c r="J446" s="32">
        <v>91.45</v>
      </c>
      <c r="K446" s="33">
        <f t="shared" si="68"/>
        <v>83587.792305275376</v>
      </c>
      <c r="L446" s="33">
        <f t="shared" si="69"/>
        <v>3343384.1276315297</v>
      </c>
    </row>
    <row r="447" spans="2:12">
      <c r="B447" s="29">
        <f t="shared" si="64"/>
        <v>438</v>
      </c>
      <c r="C447" s="30">
        <f t="shared" si="65"/>
        <v>0</v>
      </c>
      <c r="D447" s="31">
        <f t="shared" si="66"/>
        <v>36559.695217403278</v>
      </c>
      <c r="E447" s="31">
        <f t="shared" si="60"/>
        <v>792.16160247680193</v>
      </c>
      <c r="F447" s="31">
        <f t="shared" si="61"/>
        <v>121.86565072467759</v>
      </c>
      <c r="G447" s="31">
        <f t="shared" si="67"/>
        <v>914.02725320147954</v>
      </c>
      <c r="H447" s="31">
        <f t="shared" si="62"/>
        <v>35767.533614926477</v>
      </c>
      <c r="I447" s="28" t="str">
        <f t="shared" si="63"/>
        <v/>
      </c>
      <c r="J447" s="32">
        <v>91.45</v>
      </c>
      <c r="K447" s="33">
        <f t="shared" si="68"/>
        <v>83587.792305275303</v>
      </c>
      <c r="L447" s="33">
        <f t="shared" si="69"/>
        <v>3270940.9490850265</v>
      </c>
    </row>
    <row r="448" spans="2:12">
      <c r="B448" s="29">
        <f t="shared" si="64"/>
        <v>439</v>
      </c>
      <c r="C448" s="30">
        <f t="shared" si="65"/>
        <v>0</v>
      </c>
      <c r="D448" s="31">
        <f t="shared" si="66"/>
        <v>35767.533614926477</v>
      </c>
      <c r="E448" s="31">
        <f t="shared" si="60"/>
        <v>794.802141151726</v>
      </c>
      <c r="F448" s="31">
        <f t="shared" si="61"/>
        <v>119.22511204975491</v>
      </c>
      <c r="G448" s="31">
        <f t="shared" si="67"/>
        <v>914.0272532014809</v>
      </c>
      <c r="H448" s="31">
        <f t="shared" si="62"/>
        <v>34972.731473774751</v>
      </c>
      <c r="I448" s="28" t="str">
        <f t="shared" si="63"/>
        <v/>
      </c>
      <c r="J448" s="32">
        <v>91.45</v>
      </c>
      <c r="K448" s="33">
        <f t="shared" si="68"/>
        <v>83587.792305275434</v>
      </c>
      <c r="L448" s="33">
        <f t="shared" si="69"/>
        <v>3198256.2932767011</v>
      </c>
    </row>
    <row r="449" spans="2:12">
      <c r="B449" s="29">
        <f t="shared" si="64"/>
        <v>440</v>
      </c>
      <c r="C449" s="30">
        <f t="shared" si="65"/>
        <v>0</v>
      </c>
      <c r="D449" s="31">
        <f t="shared" si="66"/>
        <v>34972.731473774751</v>
      </c>
      <c r="E449" s="31">
        <f t="shared" si="60"/>
        <v>797.45148162223347</v>
      </c>
      <c r="F449" s="31">
        <f t="shared" si="61"/>
        <v>116.57577157924918</v>
      </c>
      <c r="G449" s="31">
        <f t="shared" si="67"/>
        <v>914.02725320148261</v>
      </c>
      <c r="H449" s="31">
        <f t="shared" si="62"/>
        <v>34175.279992152515</v>
      </c>
      <c r="I449" s="28" t="str">
        <f t="shared" si="63"/>
        <v/>
      </c>
      <c r="J449" s="32">
        <v>91.45</v>
      </c>
      <c r="K449" s="33">
        <f t="shared" si="68"/>
        <v>83587.792305275594</v>
      </c>
      <c r="L449" s="33">
        <f t="shared" si="69"/>
        <v>3125329.3552823476</v>
      </c>
    </row>
    <row r="450" spans="2:12">
      <c r="B450" s="29">
        <f t="shared" si="64"/>
        <v>441</v>
      </c>
      <c r="C450" s="30">
        <f t="shared" si="65"/>
        <v>0</v>
      </c>
      <c r="D450" s="31">
        <f t="shared" si="66"/>
        <v>34175.279992152515</v>
      </c>
      <c r="E450" s="31">
        <f t="shared" si="60"/>
        <v>800.10965322764059</v>
      </c>
      <c r="F450" s="31">
        <f t="shared" si="61"/>
        <v>113.91759997384172</v>
      </c>
      <c r="G450" s="31">
        <f t="shared" si="67"/>
        <v>914.02725320148227</v>
      </c>
      <c r="H450" s="31">
        <f t="shared" si="62"/>
        <v>33375.170338924872</v>
      </c>
      <c r="I450" s="28" t="str">
        <f t="shared" si="63"/>
        <v/>
      </c>
      <c r="J450" s="32">
        <v>91.45</v>
      </c>
      <c r="K450" s="33">
        <f t="shared" si="68"/>
        <v>83587.79230527555</v>
      </c>
      <c r="L450" s="33">
        <f t="shared" si="69"/>
        <v>3052159.3274946795</v>
      </c>
    </row>
    <row r="451" spans="2:12">
      <c r="B451" s="29">
        <f t="shared" si="64"/>
        <v>442</v>
      </c>
      <c r="C451" s="30">
        <f t="shared" si="65"/>
        <v>0</v>
      </c>
      <c r="D451" s="31">
        <f t="shared" si="66"/>
        <v>33375.170338924872</v>
      </c>
      <c r="E451" s="31">
        <f t="shared" si="60"/>
        <v>802.77668540506511</v>
      </c>
      <c r="F451" s="31">
        <f t="shared" si="61"/>
        <v>111.25056779641625</v>
      </c>
      <c r="G451" s="31">
        <f t="shared" si="67"/>
        <v>914.02725320148136</v>
      </c>
      <c r="H451" s="31">
        <f t="shared" si="62"/>
        <v>32572.393653519808</v>
      </c>
      <c r="I451" s="28" t="str">
        <f t="shared" si="63"/>
        <v/>
      </c>
      <c r="J451" s="32">
        <v>91.45</v>
      </c>
      <c r="K451" s="33">
        <f t="shared" si="68"/>
        <v>83587.792305275478</v>
      </c>
      <c r="L451" s="33">
        <f t="shared" si="69"/>
        <v>2978745.3996143867</v>
      </c>
    </row>
    <row r="452" spans="2:12">
      <c r="B452" s="29">
        <f t="shared" si="64"/>
        <v>443</v>
      </c>
      <c r="C452" s="30">
        <f t="shared" si="65"/>
        <v>0</v>
      </c>
      <c r="D452" s="31">
        <f t="shared" si="66"/>
        <v>32572.393653519808</v>
      </c>
      <c r="E452" s="31">
        <f t="shared" si="60"/>
        <v>805.45260768975049</v>
      </c>
      <c r="F452" s="31">
        <f t="shared" si="61"/>
        <v>108.5746455117327</v>
      </c>
      <c r="G452" s="31">
        <f t="shared" si="67"/>
        <v>914.02725320148318</v>
      </c>
      <c r="H452" s="31">
        <f t="shared" si="62"/>
        <v>31766.941045830059</v>
      </c>
      <c r="I452" s="28" t="str">
        <f t="shared" si="63"/>
        <v/>
      </c>
      <c r="J452" s="32">
        <v>91.45</v>
      </c>
      <c r="K452" s="33">
        <f t="shared" si="68"/>
        <v>83587.792305275638</v>
      </c>
      <c r="L452" s="33">
        <f t="shared" si="69"/>
        <v>2905086.7586411592</v>
      </c>
    </row>
    <row r="453" spans="2:12">
      <c r="B453" s="29">
        <f t="shared" si="64"/>
        <v>444</v>
      </c>
      <c r="C453" s="30">
        <f t="shared" si="65"/>
        <v>0</v>
      </c>
      <c r="D453" s="31">
        <f t="shared" si="66"/>
        <v>31766.941045830059</v>
      </c>
      <c r="E453" s="31">
        <f t="shared" si="60"/>
        <v>808.13744971538426</v>
      </c>
      <c r="F453" s="31">
        <f t="shared" si="61"/>
        <v>105.88980348610021</v>
      </c>
      <c r="G453" s="31">
        <f t="shared" si="67"/>
        <v>914.02725320148443</v>
      </c>
      <c r="H453" s="31">
        <f t="shared" si="62"/>
        <v>30958.803596114674</v>
      </c>
      <c r="I453" s="28" t="str">
        <f t="shared" si="63"/>
        <v/>
      </c>
      <c r="J453" s="32">
        <v>91.45</v>
      </c>
      <c r="K453" s="33">
        <f t="shared" si="68"/>
        <v>83587.792305275754</v>
      </c>
      <c r="L453" s="33">
        <f t="shared" si="69"/>
        <v>2831182.5888646869</v>
      </c>
    </row>
    <row r="454" spans="2:12">
      <c r="B454" s="29">
        <f t="shared" si="64"/>
        <v>445</v>
      </c>
      <c r="C454" s="30">
        <f t="shared" si="65"/>
        <v>0</v>
      </c>
      <c r="D454" s="31">
        <f t="shared" si="66"/>
        <v>30958.803596114674</v>
      </c>
      <c r="E454" s="31">
        <f t="shared" si="60"/>
        <v>810.83124121443643</v>
      </c>
      <c r="F454" s="31">
        <f t="shared" si="61"/>
        <v>103.19601198704892</v>
      </c>
      <c r="G454" s="31">
        <f t="shared" si="67"/>
        <v>914.02725320148534</v>
      </c>
      <c r="H454" s="31">
        <f t="shared" si="62"/>
        <v>30147.972354900237</v>
      </c>
      <c r="I454" s="28" t="str">
        <f t="shared" si="63"/>
        <v/>
      </c>
      <c r="J454" s="32">
        <v>91.45</v>
      </c>
      <c r="K454" s="33">
        <f t="shared" si="68"/>
        <v>83587.792305275841</v>
      </c>
      <c r="L454" s="33">
        <f t="shared" si="69"/>
        <v>2757032.071855627</v>
      </c>
    </row>
    <row r="455" spans="2:12">
      <c r="B455" s="29">
        <f t="shared" si="64"/>
        <v>446</v>
      </c>
      <c r="C455" s="30">
        <f t="shared" si="65"/>
        <v>0</v>
      </c>
      <c r="D455" s="31">
        <f t="shared" si="66"/>
        <v>30147.972354900237</v>
      </c>
      <c r="E455" s="31">
        <f t="shared" si="60"/>
        <v>813.53401201848294</v>
      </c>
      <c r="F455" s="31">
        <f t="shared" si="61"/>
        <v>100.49324118300079</v>
      </c>
      <c r="G455" s="31">
        <f t="shared" si="67"/>
        <v>914.02725320148375</v>
      </c>
      <c r="H455" s="31">
        <f t="shared" si="62"/>
        <v>29334.438342881753</v>
      </c>
      <c r="I455" s="28" t="str">
        <f t="shared" si="63"/>
        <v/>
      </c>
      <c r="J455" s="32">
        <v>91.45</v>
      </c>
      <c r="K455" s="33">
        <f t="shared" si="68"/>
        <v>83587.792305275696</v>
      </c>
      <c r="L455" s="33">
        <f t="shared" si="69"/>
        <v>2682634.3864565366</v>
      </c>
    </row>
    <row r="456" spans="2:12">
      <c r="B456" s="29">
        <f t="shared" si="64"/>
        <v>447</v>
      </c>
      <c r="C456" s="30">
        <f t="shared" si="65"/>
        <v>0</v>
      </c>
      <c r="D456" s="31">
        <f t="shared" si="66"/>
        <v>29334.438342881753</v>
      </c>
      <c r="E456" s="31">
        <f t="shared" si="60"/>
        <v>816.24579205854673</v>
      </c>
      <c r="F456" s="31">
        <f t="shared" si="61"/>
        <v>97.781461142939179</v>
      </c>
      <c r="G456" s="31">
        <f t="shared" si="67"/>
        <v>914.02725320148591</v>
      </c>
      <c r="H456" s="31">
        <f t="shared" si="62"/>
        <v>28518.192550823205</v>
      </c>
      <c r="I456" s="28" t="str">
        <f t="shared" si="63"/>
        <v/>
      </c>
      <c r="J456" s="32">
        <v>91.45</v>
      </c>
      <c r="K456" s="33">
        <f t="shared" si="68"/>
        <v>83587.792305275885</v>
      </c>
      <c r="L456" s="33">
        <f t="shared" si="69"/>
        <v>2607988.7087727822</v>
      </c>
    </row>
    <row r="457" spans="2:12">
      <c r="B457" s="29">
        <f t="shared" si="64"/>
        <v>448</v>
      </c>
      <c r="C457" s="30">
        <f t="shared" si="65"/>
        <v>0</v>
      </c>
      <c r="D457" s="31">
        <f t="shared" si="66"/>
        <v>28518.192550823205</v>
      </c>
      <c r="E457" s="31">
        <f t="shared" si="60"/>
        <v>818.96661136540888</v>
      </c>
      <c r="F457" s="31">
        <f t="shared" si="61"/>
        <v>95.060641836077352</v>
      </c>
      <c r="G457" s="31">
        <f t="shared" si="67"/>
        <v>914.02725320148625</v>
      </c>
      <c r="H457" s="31">
        <f t="shared" si="62"/>
        <v>27699.225939457796</v>
      </c>
      <c r="I457" s="28" t="str">
        <f t="shared" si="63"/>
        <v/>
      </c>
      <c r="J457" s="32">
        <v>91.45</v>
      </c>
      <c r="K457" s="33">
        <f t="shared" si="68"/>
        <v>83587.792305275914</v>
      </c>
      <c r="L457" s="33">
        <f t="shared" si="69"/>
        <v>2533094.2121634157</v>
      </c>
    </row>
    <row r="458" spans="2:12">
      <c r="B458" s="29">
        <f t="shared" si="64"/>
        <v>449</v>
      </c>
      <c r="C458" s="30">
        <f t="shared" si="65"/>
        <v>0</v>
      </c>
      <c r="D458" s="31">
        <f t="shared" si="66"/>
        <v>27699.225939457796</v>
      </c>
      <c r="E458" s="31">
        <f t="shared" ref="E458:E489" si="70">IF(B458="","",G458-F458)</f>
        <v>821.69650006996142</v>
      </c>
      <c r="F458" s="31">
        <f t="shared" ref="F458:F489" si="71">IF(B458="","",D458*Vextir/12)</f>
        <v>92.330753131525981</v>
      </c>
      <c r="G458" s="31">
        <f t="shared" si="67"/>
        <v>914.02725320148738</v>
      </c>
      <c r="H458" s="31">
        <f t="shared" ref="H458:H489" si="72">IF(B458="","",D458-E458)</f>
        <v>26877.529439387836</v>
      </c>
      <c r="I458" s="28" t="str">
        <f t="shared" ref="I458:I489" si="73">IF((OR(B458="",I457="")),"",I457*(1+Mán.verðbólga))</f>
        <v/>
      </c>
      <c r="J458" s="32">
        <v>91.45</v>
      </c>
      <c r="K458" s="33">
        <f t="shared" si="68"/>
        <v>83587.792305276031</v>
      </c>
      <c r="L458" s="33">
        <f t="shared" si="69"/>
        <v>2457950.0672320179</v>
      </c>
    </row>
    <row r="459" spans="2:12">
      <c r="B459" s="29">
        <f t="shared" ref="B459:B489" si="74">IF(OR(B458="",B458=Fj.afborgana),"",B458+1)</f>
        <v>450</v>
      </c>
      <c r="C459" s="30">
        <f t="shared" ref="C459:C522" si="75">IF(B459="","",IF(Verðbólga=0,0,+H458*I459/I458-H458))</f>
        <v>0</v>
      </c>
      <c r="D459" s="31">
        <f t="shared" ref="D459:D489" si="76">IF(B459="","",IF(OR(Verðbólga="",Verðbólga=0),H458,H458*I459/I458))</f>
        <v>26877.529439387836</v>
      </c>
      <c r="E459" s="31">
        <f t="shared" si="70"/>
        <v>824.43548840352923</v>
      </c>
      <c r="F459" s="31">
        <f t="shared" si="71"/>
        <v>89.591764797959456</v>
      </c>
      <c r="G459" s="31">
        <f t="shared" ref="G459:G489" si="77">IF(B459="","",PMT(Vextir/12,Fj.afborgana-B458,-D459))</f>
        <v>914.02725320148875</v>
      </c>
      <c r="H459" s="31">
        <f t="shared" si="72"/>
        <v>26053.093950984308</v>
      </c>
      <c r="I459" s="28" t="str">
        <f t="shared" si="73"/>
        <v/>
      </c>
      <c r="J459" s="32">
        <v>91.45</v>
      </c>
      <c r="K459" s="33">
        <f t="shared" ref="K459:K489" si="78">J459*G459</f>
        <v>83587.792305276147</v>
      </c>
      <c r="L459" s="33">
        <f t="shared" ref="L459:L489" si="79">H459*J459</f>
        <v>2382555.4418175151</v>
      </c>
    </row>
    <row r="460" spans="2:12">
      <c r="B460" s="29">
        <f t="shared" si="74"/>
        <v>451</v>
      </c>
      <c r="C460" s="30">
        <f t="shared" si="75"/>
        <v>0</v>
      </c>
      <c r="D460" s="31">
        <f t="shared" si="76"/>
        <v>26053.093950984308</v>
      </c>
      <c r="E460" s="31">
        <f t="shared" si="70"/>
        <v>827.18360669820913</v>
      </c>
      <c r="F460" s="31">
        <f t="shared" si="71"/>
        <v>86.843646503281036</v>
      </c>
      <c r="G460" s="31">
        <f t="shared" si="77"/>
        <v>914.02725320149023</v>
      </c>
      <c r="H460" s="31">
        <f t="shared" si="72"/>
        <v>25225.910344286098</v>
      </c>
      <c r="I460" s="28" t="str">
        <f t="shared" si="73"/>
        <v/>
      </c>
      <c r="J460" s="32">
        <v>91.45</v>
      </c>
      <c r="K460" s="33">
        <f t="shared" si="78"/>
        <v>83587.792305276278</v>
      </c>
      <c r="L460" s="33">
        <f t="shared" si="79"/>
        <v>2306909.5009849635</v>
      </c>
    </row>
    <row r="461" spans="2:12">
      <c r="B461" s="29">
        <f t="shared" si="74"/>
        <v>452</v>
      </c>
      <c r="C461" s="30">
        <f t="shared" si="75"/>
        <v>0</v>
      </c>
      <c r="D461" s="31">
        <f t="shared" si="76"/>
        <v>25225.910344286098</v>
      </c>
      <c r="E461" s="31">
        <f t="shared" si="70"/>
        <v>829.94088538720462</v>
      </c>
      <c r="F461" s="31">
        <f t="shared" si="71"/>
        <v>84.086367814286987</v>
      </c>
      <c r="G461" s="31">
        <f t="shared" si="77"/>
        <v>914.02725320149159</v>
      </c>
      <c r="H461" s="31">
        <f t="shared" si="72"/>
        <v>24395.969458898893</v>
      </c>
      <c r="I461" s="28" t="str">
        <f t="shared" si="73"/>
        <v/>
      </c>
      <c r="J461" s="32">
        <v>91.45</v>
      </c>
      <c r="K461" s="33">
        <f t="shared" si="78"/>
        <v>83587.792305276409</v>
      </c>
      <c r="L461" s="33">
        <f t="shared" si="79"/>
        <v>2231011.4070163039</v>
      </c>
    </row>
    <row r="462" spans="2:12">
      <c r="B462" s="29">
        <f t="shared" si="74"/>
        <v>453</v>
      </c>
      <c r="C462" s="30">
        <f t="shared" si="75"/>
        <v>0</v>
      </c>
      <c r="D462" s="31">
        <f t="shared" si="76"/>
        <v>24395.969458898893</v>
      </c>
      <c r="E462" s="31">
        <f t="shared" si="70"/>
        <v>832.70735500516037</v>
      </c>
      <c r="F462" s="31">
        <f t="shared" si="71"/>
        <v>81.319898196329646</v>
      </c>
      <c r="G462" s="31">
        <f t="shared" si="77"/>
        <v>914.02725320149</v>
      </c>
      <c r="H462" s="31">
        <f t="shared" si="72"/>
        <v>23563.262103893732</v>
      </c>
      <c r="I462" s="28" t="str">
        <f t="shared" si="73"/>
        <v/>
      </c>
      <c r="J462" s="32">
        <v>91.45</v>
      </c>
      <c r="K462" s="33">
        <f t="shared" si="78"/>
        <v>83587.792305276264</v>
      </c>
      <c r="L462" s="33">
        <f t="shared" si="79"/>
        <v>2154860.3194010817</v>
      </c>
    </row>
    <row r="463" spans="2:12">
      <c r="B463" s="29">
        <f t="shared" si="74"/>
        <v>454</v>
      </c>
      <c r="C463" s="30">
        <f t="shared" si="75"/>
        <v>0</v>
      </c>
      <c r="D463" s="31">
        <f t="shared" si="76"/>
        <v>23563.262103893732</v>
      </c>
      <c r="E463" s="31">
        <f t="shared" si="70"/>
        <v>835.48304618851205</v>
      </c>
      <c r="F463" s="31">
        <f t="shared" si="71"/>
        <v>78.544207012979101</v>
      </c>
      <c r="G463" s="31">
        <f t="shared" si="77"/>
        <v>914.02725320149113</v>
      </c>
      <c r="H463" s="31">
        <f t="shared" si="72"/>
        <v>22727.779057705222</v>
      </c>
      <c r="I463" s="28" t="str">
        <f t="shared" si="73"/>
        <v/>
      </c>
      <c r="J463" s="32">
        <v>91.45</v>
      </c>
      <c r="K463" s="33">
        <f t="shared" si="78"/>
        <v>83587.792305276365</v>
      </c>
      <c r="L463" s="33">
        <f t="shared" si="79"/>
        <v>2078455.3948271426</v>
      </c>
    </row>
    <row r="464" spans="2:12">
      <c r="B464" s="29">
        <f t="shared" si="74"/>
        <v>455</v>
      </c>
      <c r="C464" s="30">
        <f t="shared" si="75"/>
        <v>0</v>
      </c>
      <c r="D464" s="31">
        <f t="shared" si="76"/>
        <v>22727.779057705222</v>
      </c>
      <c r="E464" s="31">
        <f t="shared" si="70"/>
        <v>838.26798967580919</v>
      </c>
      <c r="F464" s="31">
        <f t="shared" si="71"/>
        <v>75.759263525684077</v>
      </c>
      <c r="G464" s="31">
        <f t="shared" si="77"/>
        <v>914.02725320149329</v>
      </c>
      <c r="H464" s="31">
        <f t="shared" si="72"/>
        <v>21889.511068029413</v>
      </c>
      <c r="I464" s="28" t="str">
        <f t="shared" si="73"/>
        <v/>
      </c>
      <c r="J464" s="32">
        <v>91.45</v>
      </c>
      <c r="K464" s="33">
        <f t="shared" si="78"/>
        <v>83587.792305276569</v>
      </c>
      <c r="L464" s="33">
        <f t="shared" si="79"/>
        <v>2001795.7871712898</v>
      </c>
    </row>
    <row r="465" spans="2:12">
      <c r="B465" s="29">
        <f t="shared" si="74"/>
        <v>456</v>
      </c>
      <c r="C465" s="30">
        <f t="shared" si="75"/>
        <v>0</v>
      </c>
      <c r="D465" s="31">
        <f t="shared" si="76"/>
        <v>21889.511068029413</v>
      </c>
      <c r="E465" s="31">
        <f t="shared" si="70"/>
        <v>841.06221630806283</v>
      </c>
      <c r="F465" s="31">
        <f t="shared" si="71"/>
        <v>72.965036893431375</v>
      </c>
      <c r="G465" s="31">
        <f t="shared" si="77"/>
        <v>914.0272532014942</v>
      </c>
      <c r="H465" s="31">
        <f t="shared" si="72"/>
        <v>21048.44885172135</v>
      </c>
      <c r="I465" s="28" t="str">
        <f t="shared" si="73"/>
        <v/>
      </c>
      <c r="J465" s="32">
        <v>91.45</v>
      </c>
      <c r="K465" s="33">
        <f t="shared" si="78"/>
        <v>83587.792305276642</v>
      </c>
      <c r="L465" s="33">
        <f t="shared" si="79"/>
        <v>1924880.6474899175</v>
      </c>
    </row>
    <row r="466" spans="2:12">
      <c r="B466" s="29">
        <f t="shared" si="74"/>
        <v>457</v>
      </c>
      <c r="C466" s="30">
        <f t="shared" si="75"/>
        <v>0</v>
      </c>
      <c r="D466" s="31">
        <f t="shared" si="76"/>
        <v>21048.44885172135</v>
      </c>
      <c r="E466" s="31">
        <f t="shared" si="70"/>
        <v>843.86575702908999</v>
      </c>
      <c r="F466" s="31">
        <f t="shared" si="71"/>
        <v>70.161496172404512</v>
      </c>
      <c r="G466" s="31">
        <f t="shared" si="77"/>
        <v>914.02725320149455</v>
      </c>
      <c r="H466" s="31">
        <f t="shared" si="72"/>
        <v>20204.583094692262</v>
      </c>
      <c r="I466" s="28" t="str">
        <f t="shared" si="73"/>
        <v/>
      </c>
      <c r="J466" s="32">
        <v>91.45</v>
      </c>
      <c r="K466" s="33">
        <f t="shared" si="78"/>
        <v>83587.792305276686</v>
      </c>
      <c r="L466" s="33">
        <f t="shared" si="79"/>
        <v>1847709.1240096074</v>
      </c>
    </row>
    <row r="467" spans="2:12">
      <c r="B467" s="29">
        <f t="shared" si="74"/>
        <v>458</v>
      </c>
      <c r="C467" s="30">
        <f t="shared" si="75"/>
        <v>0</v>
      </c>
      <c r="D467" s="31">
        <f t="shared" si="76"/>
        <v>20204.583094692262</v>
      </c>
      <c r="E467" s="31">
        <f t="shared" si="70"/>
        <v>846.67864288585361</v>
      </c>
      <c r="F467" s="31">
        <f t="shared" si="71"/>
        <v>67.348610315640869</v>
      </c>
      <c r="G467" s="31">
        <f t="shared" si="77"/>
        <v>914.02725320149443</v>
      </c>
      <c r="H467" s="31">
        <f t="shared" si="72"/>
        <v>19357.904451806407</v>
      </c>
      <c r="I467" s="28" t="str">
        <f t="shared" si="73"/>
        <v/>
      </c>
      <c r="J467" s="32">
        <v>91.45</v>
      </c>
      <c r="K467" s="33">
        <f t="shared" si="78"/>
        <v>83587.792305276671</v>
      </c>
      <c r="L467" s="33">
        <f t="shared" si="79"/>
        <v>1770280.3621176961</v>
      </c>
    </row>
    <row r="468" spans="2:12">
      <c r="B468" s="29">
        <f t="shared" si="74"/>
        <v>459</v>
      </c>
      <c r="C468" s="30">
        <f t="shared" si="75"/>
        <v>0</v>
      </c>
      <c r="D468" s="31">
        <f t="shared" si="76"/>
        <v>19357.904451806407</v>
      </c>
      <c r="E468" s="31">
        <f t="shared" si="70"/>
        <v>849.50090502880744</v>
      </c>
      <c r="F468" s="31">
        <f t="shared" si="71"/>
        <v>64.526348172688031</v>
      </c>
      <c r="G468" s="31">
        <f t="shared" si="77"/>
        <v>914.02725320149545</v>
      </c>
      <c r="H468" s="31">
        <f t="shared" si="72"/>
        <v>18508.403546777601</v>
      </c>
      <c r="I468" s="28" t="str">
        <f t="shared" si="73"/>
        <v/>
      </c>
      <c r="J468" s="32">
        <v>91.45</v>
      </c>
      <c r="K468" s="33">
        <f t="shared" si="78"/>
        <v>83587.792305276758</v>
      </c>
      <c r="L468" s="33">
        <f t="shared" si="79"/>
        <v>1692593.5043528117</v>
      </c>
    </row>
    <row r="469" spans="2:12">
      <c r="B469" s="29">
        <f t="shared" si="74"/>
        <v>460</v>
      </c>
      <c r="C469" s="30">
        <f t="shared" si="75"/>
        <v>0</v>
      </c>
      <c r="D469" s="31">
        <f t="shared" si="76"/>
        <v>18508.403546777601</v>
      </c>
      <c r="E469" s="31">
        <f t="shared" si="70"/>
        <v>852.33257471224067</v>
      </c>
      <c r="F469" s="31">
        <f t="shared" si="71"/>
        <v>61.694678489258671</v>
      </c>
      <c r="G469" s="31">
        <f t="shared" si="77"/>
        <v>914.02725320149932</v>
      </c>
      <c r="H469" s="31">
        <f t="shared" si="72"/>
        <v>17656.070972065361</v>
      </c>
      <c r="I469" s="28" t="str">
        <f t="shared" si="73"/>
        <v/>
      </c>
      <c r="J469" s="32">
        <v>91.45</v>
      </c>
      <c r="K469" s="33">
        <f t="shared" si="78"/>
        <v>83587.792305277122</v>
      </c>
      <c r="L469" s="33">
        <f t="shared" si="79"/>
        <v>1614647.6903953773</v>
      </c>
    </row>
    <row r="470" spans="2:12">
      <c r="B470" s="29">
        <f t="shared" si="74"/>
        <v>461</v>
      </c>
      <c r="C470" s="30">
        <f t="shared" si="75"/>
        <v>0</v>
      </c>
      <c r="D470" s="31">
        <f t="shared" si="76"/>
        <v>17656.070972065361</v>
      </c>
      <c r="E470" s="31">
        <f t="shared" si="70"/>
        <v>855.1736832946134</v>
      </c>
      <c r="F470" s="31">
        <f t="shared" si="71"/>
        <v>58.853569906884537</v>
      </c>
      <c r="G470" s="31">
        <f t="shared" si="77"/>
        <v>914.02725320149796</v>
      </c>
      <c r="H470" s="31">
        <f t="shared" si="72"/>
        <v>16800.89728877075</v>
      </c>
      <c r="I470" s="28" t="str">
        <f t="shared" si="73"/>
        <v/>
      </c>
      <c r="J470" s="32">
        <v>91.45</v>
      </c>
      <c r="K470" s="33">
        <f t="shared" si="78"/>
        <v>83587.792305276991</v>
      </c>
      <c r="L470" s="33">
        <f t="shared" si="79"/>
        <v>1536442.057058085</v>
      </c>
    </row>
    <row r="471" spans="2:12">
      <c r="B471" s="29">
        <f t="shared" si="74"/>
        <v>462</v>
      </c>
      <c r="C471" s="30">
        <f t="shared" si="75"/>
        <v>0</v>
      </c>
      <c r="D471" s="31">
        <f t="shared" si="76"/>
        <v>16800.89728877075</v>
      </c>
      <c r="E471" s="31">
        <f t="shared" si="70"/>
        <v>858.02426223892985</v>
      </c>
      <c r="F471" s="31">
        <f t="shared" si="71"/>
        <v>56.002990962569164</v>
      </c>
      <c r="G471" s="31">
        <f t="shared" si="77"/>
        <v>914.02725320149898</v>
      </c>
      <c r="H471" s="31">
        <f t="shared" si="72"/>
        <v>15942.873026531819</v>
      </c>
      <c r="I471" s="28" t="str">
        <f t="shared" si="73"/>
        <v/>
      </c>
      <c r="J471" s="32">
        <v>91.45</v>
      </c>
      <c r="K471" s="33">
        <f t="shared" si="78"/>
        <v>83587.792305277078</v>
      </c>
      <c r="L471" s="33">
        <f t="shared" si="79"/>
        <v>1457975.7382763349</v>
      </c>
    </row>
    <row r="472" spans="2:12">
      <c r="B472" s="29">
        <f t="shared" si="74"/>
        <v>463</v>
      </c>
      <c r="C472" s="30">
        <f t="shared" si="75"/>
        <v>0</v>
      </c>
      <c r="D472" s="31">
        <f t="shared" si="76"/>
        <v>15942.873026531819</v>
      </c>
      <c r="E472" s="31">
        <f t="shared" si="70"/>
        <v>860.8843431130631</v>
      </c>
      <c r="F472" s="31">
        <f t="shared" si="71"/>
        <v>53.1429100884394</v>
      </c>
      <c r="G472" s="31">
        <f t="shared" si="77"/>
        <v>914.0272532015025</v>
      </c>
      <c r="H472" s="31">
        <f t="shared" si="72"/>
        <v>15081.988683418756</v>
      </c>
      <c r="I472" s="28" t="str">
        <f t="shared" si="73"/>
        <v/>
      </c>
      <c r="J472" s="32">
        <v>91.45</v>
      </c>
      <c r="K472" s="33">
        <f t="shared" si="78"/>
        <v>83587.792305277413</v>
      </c>
      <c r="L472" s="33">
        <f t="shared" si="79"/>
        <v>1379247.8650986452</v>
      </c>
    </row>
    <row r="473" spans="2:12">
      <c r="B473" s="29">
        <f t="shared" si="74"/>
        <v>464</v>
      </c>
      <c r="C473" s="30">
        <f t="shared" si="75"/>
        <v>0</v>
      </c>
      <c r="D473" s="31">
        <f t="shared" si="76"/>
        <v>15081.988683418756</v>
      </c>
      <c r="E473" s="31">
        <f t="shared" si="70"/>
        <v>863.75395759010621</v>
      </c>
      <c r="F473" s="31">
        <f t="shared" si="71"/>
        <v>50.273295611395859</v>
      </c>
      <c r="G473" s="31">
        <f t="shared" si="77"/>
        <v>914.02725320150205</v>
      </c>
      <c r="H473" s="31">
        <f t="shared" si="72"/>
        <v>14218.23472582865</v>
      </c>
      <c r="I473" s="28" t="str">
        <f t="shared" si="73"/>
        <v/>
      </c>
      <c r="J473" s="32">
        <v>91.45</v>
      </c>
      <c r="K473" s="33">
        <f t="shared" si="78"/>
        <v>83587.792305277369</v>
      </c>
      <c r="L473" s="33">
        <f t="shared" si="79"/>
        <v>1300257.56567703</v>
      </c>
    </row>
    <row r="474" spans="2:12">
      <c r="B474" s="29">
        <f t="shared" si="74"/>
        <v>465</v>
      </c>
      <c r="C474" s="30">
        <f t="shared" si="75"/>
        <v>0</v>
      </c>
      <c r="D474" s="31">
        <f t="shared" si="76"/>
        <v>14218.23472582865</v>
      </c>
      <c r="E474" s="31">
        <f t="shared" si="70"/>
        <v>866.63313744874279</v>
      </c>
      <c r="F474" s="31">
        <f t="shared" si="71"/>
        <v>47.394115752762168</v>
      </c>
      <c r="G474" s="31">
        <f t="shared" si="77"/>
        <v>914.027253201505</v>
      </c>
      <c r="H474" s="31">
        <f t="shared" si="72"/>
        <v>13351.601588379906</v>
      </c>
      <c r="I474" s="28" t="str">
        <f t="shared" si="73"/>
        <v/>
      </c>
      <c r="J474" s="32">
        <v>91.45</v>
      </c>
      <c r="K474" s="33">
        <f t="shared" si="78"/>
        <v>83587.792305277631</v>
      </c>
      <c r="L474" s="33">
        <f t="shared" si="79"/>
        <v>1221003.9652573424</v>
      </c>
    </row>
    <row r="475" spans="2:12">
      <c r="B475" s="29">
        <f t="shared" si="74"/>
        <v>466</v>
      </c>
      <c r="C475" s="30">
        <f t="shared" si="75"/>
        <v>0</v>
      </c>
      <c r="D475" s="31">
        <f t="shared" si="76"/>
        <v>13351.601588379906</v>
      </c>
      <c r="E475" s="31">
        <f t="shared" si="70"/>
        <v>869.5219145735723</v>
      </c>
      <c r="F475" s="31">
        <f t="shared" si="71"/>
        <v>44.505338627933021</v>
      </c>
      <c r="G475" s="31">
        <f t="shared" si="77"/>
        <v>914.02725320150535</v>
      </c>
      <c r="H475" s="31">
        <f t="shared" si="72"/>
        <v>12482.079673806335</v>
      </c>
      <c r="I475" s="28" t="str">
        <f t="shared" si="73"/>
        <v/>
      </c>
      <c r="J475" s="32">
        <v>91.45</v>
      </c>
      <c r="K475" s="33">
        <f t="shared" si="78"/>
        <v>83587.79230527766</v>
      </c>
      <c r="L475" s="33">
        <f t="shared" si="79"/>
        <v>1141486.1861695894</v>
      </c>
    </row>
    <row r="476" spans="2:12">
      <c r="B476" s="29">
        <f t="shared" si="74"/>
        <v>467</v>
      </c>
      <c r="C476" s="30">
        <f t="shared" si="75"/>
        <v>0</v>
      </c>
      <c r="D476" s="31">
        <f t="shared" si="76"/>
        <v>12482.079673806335</v>
      </c>
      <c r="E476" s="31">
        <f t="shared" si="70"/>
        <v>872.42032095548859</v>
      </c>
      <c r="F476" s="31">
        <f t="shared" si="71"/>
        <v>41.606932246021117</v>
      </c>
      <c r="G476" s="31">
        <f t="shared" si="77"/>
        <v>914.02725320150967</v>
      </c>
      <c r="H476" s="31">
        <f t="shared" si="72"/>
        <v>11609.659352850846</v>
      </c>
      <c r="I476" s="28" t="str">
        <f t="shared" si="73"/>
        <v/>
      </c>
      <c r="J476" s="32">
        <v>91.45</v>
      </c>
      <c r="K476" s="33">
        <f t="shared" si="78"/>
        <v>83587.792305278068</v>
      </c>
      <c r="L476" s="33">
        <f t="shared" si="79"/>
        <v>1061703.3478182098</v>
      </c>
    </row>
    <row r="477" spans="2:12">
      <c r="B477" s="29">
        <f t="shared" si="74"/>
        <v>468</v>
      </c>
      <c r="C477" s="30">
        <f t="shared" si="75"/>
        <v>0</v>
      </c>
      <c r="D477" s="31">
        <f t="shared" si="76"/>
        <v>11609.659352850846</v>
      </c>
      <c r="E477" s="31">
        <f t="shared" si="70"/>
        <v>875.32838869201009</v>
      </c>
      <c r="F477" s="31">
        <f t="shared" si="71"/>
        <v>38.698864509502819</v>
      </c>
      <c r="G477" s="31">
        <f t="shared" si="77"/>
        <v>914.02725320151296</v>
      </c>
      <c r="H477" s="31">
        <f t="shared" si="72"/>
        <v>10734.330964158835</v>
      </c>
      <c r="I477" s="28" t="str">
        <f t="shared" si="73"/>
        <v/>
      </c>
      <c r="J477" s="32">
        <v>91.45</v>
      </c>
      <c r="K477" s="33">
        <f t="shared" si="78"/>
        <v>83587.792305278359</v>
      </c>
      <c r="L477" s="33">
        <f t="shared" si="79"/>
        <v>981654.56667232548</v>
      </c>
    </row>
    <row r="478" spans="2:12">
      <c r="B478" s="29">
        <f t="shared" si="74"/>
        <v>469</v>
      </c>
      <c r="C478" s="30">
        <f t="shared" si="75"/>
        <v>0</v>
      </c>
      <c r="D478" s="31">
        <f t="shared" si="76"/>
        <v>10734.330964158835</v>
      </c>
      <c r="E478" s="31">
        <f t="shared" si="70"/>
        <v>878.24614998764753</v>
      </c>
      <c r="F478" s="31">
        <f t="shared" si="71"/>
        <v>35.781103213862785</v>
      </c>
      <c r="G478" s="31">
        <f t="shared" si="77"/>
        <v>914.02725320151035</v>
      </c>
      <c r="H478" s="31">
        <f t="shared" si="72"/>
        <v>9856.0848141711867</v>
      </c>
      <c r="I478" s="28" t="str">
        <f t="shared" si="73"/>
        <v/>
      </c>
      <c r="J478" s="32">
        <v>91.45</v>
      </c>
      <c r="K478" s="33">
        <f t="shared" si="78"/>
        <v>83587.792305278126</v>
      </c>
      <c r="L478" s="33">
        <f t="shared" si="79"/>
        <v>901338.95625595504</v>
      </c>
    </row>
    <row r="479" spans="2:12">
      <c r="B479" s="29">
        <f t="shared" si="74"/>
        <v>470</v>
      </c>
      <c r="C479" s="30">
        <f t="shared" si="75"/>
        <v>0</v>
      </c>
      <c r="D479" s="31">
        <f t="shared" si="76"/>
        <v>9856.0848141711867</v>
      </c>
      <c r="E479" s="31">
        <f t="shared" si="70"/>
        <v>881.17363715427257</v>
      </c>
      <c r="F479" s="31">
        <f t="shared" si="71"/>
        <v>32.853616047237288</v>
      </c>
      <c r="G479" s="31">
        <f t="shared" si="77"/>
        <v>914.02725320150989</v>
      </c>
      <c r="H479" s="31">
        <f t="shared" si="72"/>
        <v>8974.9111770169147</v>
      </c>
      <c r="I479" s="28" t="str">
        <f t="shared" si="73"/>
        <v/>
      </c>
      <c r="J479" s="32">
        <v>91.45</v>
      </c>
      <c r="K479" s="33">
        <f t="shared" si="78"/>
        <v>83587.792305278082</v>
      </c>
      <c r="L479" s="33">
        <f t="shared" si="79"/>
        <v>820755.62713819684</v>
      </c>
    </row>
    <row r="480" spans="2:12">
      <c r="B480" s="29">
        <f t="shared" si="74"/>
        <v>471</v>
      </c>
      <c r="C480" s="30">
        <f t="shared" si="75"/>
        <v>0</v>
      </c>
      <c r="D480" s="31">
        <f t="shared" si="76"/>
        <v>8974.9111770169147</v>
      </c>
      <c r="E480" s="31">
        <f t="shared" si="70"/>
        <v>884.11088261145983</v>
      </c>
      <c r="F480" s="31">
        <f t="shared" si="71"/>
        <v>29.916370590056385</v>
      </c>
      <c r="G480" s="31">
        <f t="shared" si="77"/>
        <v>914.02725320151626</v>
      </c>
      <c r="H480" s="31">
        <f t="shared" si="72"/>
        <v>8090.8002944054551</v>
      </c>
      <c r="I480" s="28" t="str">
        <f t="shared" si="73"/>
        <v/>
      </c>
      <c r="J480" s="32">
        <v>91.45</v>
      </c>
      <c r="K480" s="33">
        <f t="shared" si="78"/>
        <v>83587.792305278665</v>
      </c>
      <c r="L480" s="33">
        <f t="shared" si="79"/>
        <v>739903.68692337885</v>
      </c>
    </row>
    <row r="481" spans="2:12">
      <c r="B481" s="29">
        <f t="shared" si="74"/>
        <v>472</v>
      </c>
      <c r="C481" s="30">
        <f t="shared" si="75"/>
        <v>0</v>
      </c>
      <c r="D481" s="31">
        <f t="shared" si="76"/>
        <v>8090.8002944054551</v>
      </c>
      <c r="E481" s="31">
        <f t="shared" si="70"/>
        <v>887.05791888683734</v>
      </c>
      <c r="F481" s="31">
        <f t="shared" si="71"/>
        <v>26.969334314684854</v>
      </c>
      <c r="G481" s="31">
        <f t="shared" si="77"/>
        <v>914.02725320152217</v>
      </c>
      <c r="H481" s="31">
        <f t="shared" si="72"/>
        <v>7203.7423755186173</v>
      </c>
      <c r="I481" s="28" t="str">
        <f t="shared" si="73"/>
        <v/>
      </c>
      <c r="J481" s="32">
        <v>91.45</v>
      </c>
      <c r="K481" s="33">
        <f t="shared" si="78"/>
        <v>83587.792305279203</v>
      </c>
      <c r="L481" s="33">
        <f t="shared" si="79"/>
        <v>658782.24024117761</v>
      </c>
    </row>
    <row r="482" spans="2:12">
      <c r="B482" s="29">
        <f t="shared" si="74"/>
        <v>473</v>
      </c>
      <c r="C482" s="30">
        <f t="shared" si="75"/>
        <v>0</v>
      </c>
      <c r="D482" s="31">
        <f t="shared" si="76"/>
        <v>7203.7423755186173</v>
      </c>
      <c r="E482" s="31">
        <f t="shared" si="70"/>
        <v>890.01477861646083</v>
      </c>
      <c r="F482" s="31">
        <f t="shared" si="71"/>
        <v>24.012474585062055</v>
      </c>
      <c r="G482" s="31">
        <f t="shared" si="77"/>
        <v>914.02725320152285</v>
      </c>
      <c r="H482" s="31">
        <f t="shared" si="72"/>
        <v>6313.7275969021566</v>
      </c>
      <c r="I482" s="28" t="str">
        <f t="shared" si="73"/>
        <v/>
      </c>
      <c r="J482" s="32">
        <v>91.45</v>
      </c>
      <c r="K482" s="33">
        <f t="shared" si="78"/>
        <v>83587.792305279261</v>
      </c>
      <c r="L482" s="33">
        <f t="shared" si="79"/>
        <v>577390.38873670227</v>
      </c>
    </row>
    <row r="483" spans="2:12">
      <c r="B483" s="29">
        <f t="shared" si="74"/>
        <v>474</v>
      </c>
      <c r="C483" s="30">
        <f t="shared" si="75"/>
        <v>0</v>
      </c>
      <c r="D483" s="31">
        <f t="shared" si="76"/>
        <v>6313.7275969021566</v>
      </c>
      <c r="E483" s="31">
        <f t="shared" si="70"/>
        <v>892.98149454517841</v>
      </c>
      <c r="F483" s="31">
        <f t="shared" si="71"/>
        <v>21.045758656340521</v>
      </c>
      <c r="G483" s="31">
        <f t="shared" si="77"/>
        <v>914.02725320151887</v>
      </c>
      <c r="H483" s="31">
        <f t="shared" si="72"/>
        <v>5420.7461023569786</v>
      </c>
      <c r="I483" s="28" t="str">
        <f t="shared" si="73"/>
        <v/>
      </c>
      <c r="J483" s="32">
        <v>91.45</v>
      </c>
      <c r="K483" s="33">
        <f t="shared" si="78"/>
        <v>83587.792305278897</v>
      </c>
      <c r="L483" s="33">
        <f t="shared" si="79"/>
        <v>495727.23106054572</v>
      </c>
    </row>
    <row r="484" spans="2:12">
      <c r="B484" s="29">
        <f t="shared" si="74"/>
        <v>475</v>
      </c>
      <c r="C484" s="30">
        <f t="shared" si="75"/>
        <v>0</v>
      </c>
      <c r="D484" s="31">
        <f t="shared" si="76"/>
        <v>5420.7461023569786</v>
      </c>
      <c r="E484" s="31">
        <f t="shared" si="70"/>
        <v>895.95809952700688</v>
      </c>
      <c r="F484" s="31">
        <f t="shared" si="71"/>
        <v>18.06915367452326</v>
      </c>
      <c r="G484" s="31">
        <f t="shared" si="77"/>
        <v>914.02725320153013</v>
      </c>
      <c r="H484" s="31">
        <f t="shared" si="72"/>
        <v>4524.7880028299714</v>
      </c>
      <c r="I484" s="28" t="str">
        <f t="shared" si="73"/>
        <v/>
      </c>
      <c r="J484" s="32">
        <v>91.45</v>
      </c>
      <c r="K484" s="33">
        <f t="shared" si="78"/>
        <v>83587.792305279931</v>
      </c>
      <c r="L484" s="33">
        <f t="shared" si="79"/>
        <v>413791.86285880092</v>
      </c>
    </row>
    <row r="485" spans="2:12">
      <c r="B485" s="29">
        <f t="shared" si="74"/>
        <v>476</v>
      </c>
      <c r="C485" s="30">
        <f t="shared" si="75"/>
        <v>0</v>
      </c>
      <c r="D485" s="31">
        <f t="shared" si="76"/>
        <v>4524.7880028299714</v>
      </c>
      <c r="E485" s="31">
        <f t="shared" si="70"/>
        <v>898.94462652543723</v>
      </c>
      <c r="F485" s="31">
        <f t="shared" si="71"/>
        <v>15.082626676099906</v>
      </c>
      <c r="G485" s="31">
        <f t="shared" si="77"/>
        <v>914.02725320153718</v>
      </c>
      <c r="H485" s="31">
        <f t="shared" si="72"/>
        <v>3625.8433763045341</v>
      </c>
      <c r="I485" s="28" t="str">
        <f t="shared" si="73"/>
        <v/>
      </c>
      <c r="J485" s="32">
        <v>91.45</v>
      </c>
      <c r="K485" s="33">
        <f t="shared" si="78"/>
        <v>83587.792305280571</v>
      </c>
      <c r="L485" s="33">
        <f t="shared" si="79"/>
        <v>331583.37676304963</v>
      </c>
    </row>
    <row r="486" spans="2:12">
      <c r="B486" s="29">
        <f t="shared" si="74"/>
        <v>477</v>
      </c>
      <c r="C486" s="30">
        <f t="shared" si="75"/>
        <v>0</v>
      </c>
      <c r="D486" s="31">
        <f t="shared" si="76"/>
        <v>3625.8433763045341</v>
      </c>
      <c r="E486" s="31">
        <f t="shared" si="70"/>
        <v>901.94110861386002</v>
      </c>
      <c r="F486" s="31">
        <f t="shared" si="71"/>
        <v>12.08614458768178</v>
      </c>
      <c r="G486" s="31">
        <f t="shared" si="77"/>
        <v>914.02725320154184</v>
      </c>
      <c r="H486" s="31">
        <f t="shared" si="72"/>
        <v>2723.9022676906743</v>
      </c>
      <c r="I486" s="28" t="str">
        <f t="shared" si="73"/>
        <v/>
      </c>
      <c r="J486" s="32">
        <v>91.45</v>
      </c>
      <c r="K486" s="33">
        <f t="shared" si="78"/>
        <v>83587.792305281007</v>
      </c>
      <c r="L486" s="33">
        <f t="shared" si="79"/>
        <v>249100.86238031217</v>
      </c>
    </row>
    <row r="487" spans="2:12">
      <c r="B487" s="29">
        <f t="shared" si="74"/>
        <v>478</v>
      </c>
      <c r="C487" s="30">
        <f t="shared" si="75"/>
        <v>0</v>
      </c>
      <c r="D487" s="31">
        <f t="shared" si="76"/>
        <v>2723.9022676906743</v>
      </c>
      <c r="E487" s="31">
        <f t="shared" si="70"/>
        <v>904.94757897590193</v>
      </c>
      <c r="F487" s="31">
        <f t="shared" si="71"/>
        <v>9.0796742256355802</v>
      </c>
      <c r="G487" s="31">
        <f t="shared" si="77"/>
        <v>914.02725320153752</v>
      </c>
      <c r="H487" s="31">
        <f t="shared" si="72"/>
        <v>1818.9546887147724</v>
      </c>
      <c r="I487" s="28" t="str">
        <f t="shared" si="73"/>
        <v/>
      </c>
      <c r="J487" s="32">
        <v>91.45</v>
      </c>
      <c r="K487" s="33">
        <f t="shared" si="78"/>
        <v>83587.792305280615</v>
      </c>
      <c r="L487" s="33">
        <f t="shared" si="79"/>
        <v>166343.40628296594</v>
      </c>
    </row>
    <row r="488" spans="2:12">
      <c r="B488" s="29">
        <f t="shared" si="74"/>
        <v>479</v>
      </c>
      <c r="C488" s="30">
        <f t="shared" si="75"/>
        <v>0</v>
      </c>
      <c r="D488" s="31">
        <f t="shared" si="76"/>
        <v>1818.9546887147724</v>
      </c>
      <c r="E488" s="31">
        <f t="shared" si="70"/>
        <v>907.96407090584546</v>
      </c>
      <c r="F488" s="31">
        <f t="shared" si="71"/>
        <v>6.0631822957159081</v>
      </c>
      <c r="G488" s="31">
        <f t="shared" si="77"/>
        <v>914.02725320156139</v>
      </c>
      <c r="H488" s="31">
        <f t="shared" si="72"/>
        <v>910.99061780892691</v>
      </c>
      <c r="I488" s="28" t="str">
        <f t="shared" si="73"/>
        <v/>
      </c>
      <c r="J488" s="32">
        <v>91.45</v>
      </c>
      <c r="K488" s="33">
        <f t="shared" si="78"/>
        <v>83587.792305282797</v>
      </c>
      <c r="L488" s="33">
        <f t="shared" si="79"/>
        <v>83310.091998626362</v>
      </c>
    </row>
    <row r="489" spans="2:12">
      <c r="B489" s="29">
        <f t="shared" si="74"/>
        <v>480</v>
      </c>
      <c r="C489" s="30">
        <f t="shared" si="75"/>
        <v>0</v>
      </c>
      <c r="D489" s="31">
        <f t="shared" si="76"/>
        <v>910.99061780892691</v>
      </c>
      <c r="E489" s="31">
        <f t="shared" si="70"/>
        <v>910.99061780890577</v>
      </c>
      <c r="F489" s="31">
        <f t="shared" si="71"/>
        <v>3.0366353926964234</v>
      </c>
      <c r="G489" s="31">
        <f t="shared" si="77"/>
        <v>914.02725320160221</v>
      </c>
      <c r="H489" s="31">
        <f t="shared" si="72"/>
        <v>2.1145751816220582E-11</v>
      </c>
      <c r="I489" s="28" t="str">
        <f t="shared" si="73"/>
        <v/>
      </c>
      <c r="J489" s="32">
        <v>91.45</v>
      </c>
      <c r="K489" s="33">
        <f t="shared" si="78"/>
        <v>83587.792305286523</v>
      </c>
      <c r="L489" s="33">
        <f t="shared" si="79"/>
        <v>1.9337790035933723E-9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tabSelected="1" topLeftCell="A4" workbookViewId="0">
      <selection activeCell="J6" sqref="H6:J44"/>
    </sheetView>
  </sheetViews>
  <sheetFormatPr defaultRowHeight="12.75"/>
  <cols>
    <col min="2" max="2" width="16" bestFit="1" customWidth="1"/>
    <col min="3" max="3" width="16.85546875" bestFit="1" customWidth="1"/>
    <col min="4" max="4" width="16.7109375" bestFit="1" customWidth="1"/>
  </cols>
  <sheetData>
    <row r="2" spans="2:4">
      <c r="B2" s="42" t="s">
        <v>16</v>
      </c>
    </row>
    <row r="4" spans="2:4">
      <c r="B4" s="43" t="s">
        <v>17</v>
      </c>
      <c r="C4" s="43">
        <v>2008</v>
      </c>
      <c r="D4" s="43">
        <v>2009</v>
      </c>
    </row>
    <row r="5" spans="2:4">
      <c r="B5" s="42" t="s">
        <v>18</v>
      </c>
      <c r="C5" s="44">
        <v>25000000</v>
      </c>
      <c r="D5" s="44">
        <f>C11*0.75</f>
        <v>19500000</v>
      </c>
    </row>
    <row r="6" spans="2:4">
      <c r="B6" s="42" t="s">
        <v>19</v>
      </c>
      <c r="C6" s="44">
        <v>20000000</v>
      </c>
    </row>
    <row r="7" spans="2:4">
      <c r="B7" s="42" t="s">
        <v>20</v>
      </c>
      <c r="C7" s="44">
        <f>C5-C6</f>
        <v>5000000</v>
      </c>
      <c r="D7" s="44"/>
    </row>
    <row r="10" spans="2:4">
      <c r="B10" s="43" t="s">
        <v>21</v>
      </c>
      <c r="C10" s="43">
        <v>2008</v>
      </c>
      <c r="D10" s="43">
        <v>2009</v>
      </c>
    </row>
    <row r="11" spans="2:4">
      <c r="B11" s="42" t="s">
        <v>18</v>
      </c>
      <c r="C11" s="44">
        <v>26000000</v>
      </c>
    </row>
    <row r="12" spans="2:4">
      <c r="B12" s="42" t="s">
        <v>19</v>
      </c>
      <c r="C12" s="44">
        <v>0</v>
      </c>
      <c r="D12" s="44">
        <v>4867186</v>
      </c>
    </row>
    <row r="13" spans="2:4">
      <c r="B13" s="42" t="s">
        <v>20</v>
      </c>
      <c r="C13" s="44">
        <f>C11-C12</f>
        <v>26000000</v>
      </c>
      <c r="D13" s="44"/>
    </row>
    <row r="17" spans="2:3">
      <c r="B17" s="42" t="s">
        <v>19</v>
      </c>
      <c r="C17" s="44">
        <v>20000000</v>
      </c>
    </row>
    <row r="18" spans="2:3">
      <c r="B18" s="42" t="s">
        <v>22</v>
      </c>
      <c r="C18" s="44">
        <f>C17*0.18</f>
        <v>3600000</v>
      </c>
    </row>
    <row r="19" spans="2:3">
      <c r="B19" s="42" t="s">
        <v>23</v>
      </c>
      <c r="C19" s="44">
        <f>C18/12</f>
        <v>300000</v>
      </c>
    </row>
    <row r="20" spans="2:3">
      <c r="B20" s="42" t="s">
        <v>24</v>
      </c>
      <c r="C20" s="44">
        <v>100000</v>
      </c>
    </row>
    <row r="21" spans="2:3">
      <c r="B21" s="42" t="s">
        <v>25</v>
      </c>
      <c r="C21" s="44">
        <f>C20*12</f>
        <v>1200000</v>
      </c>
    </row>
    <row r="23" spans="2:3">
      <c r="B23" s="42" t="s">
        <v>26</v>
      </c>
      <c r="C23" s="45">
        <f>C18+C21</f>
        <v>4800000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Vinnublöð</vt:lpstr>
      </vt:variant>
      <vt:variant>
        <vt:i4>5</vt:i4>
      </vt:variant>
      <vt:variant>
        <vt:lpstr>Línurit</vt:lpstr>
      </vt:variant>
      <vt:variant>
        <vt:i4>1</vt:i4>
      </vt:variant>
      <vt:variant>
        <vt:lpstr>Nefnd svæði</vt:lpstr>
      </vt:variant>
      <vt:variant>
        <vt:i4>20</vt:i4>
      </vt:variant>
    </vt:vector>
  </HeadingPairs>
  <TitlesOfParts>
    <vt:vector size="26" baseType="lpstr">
      <vt:lpstr>Jafnar afborganir</vt:lpstr>
      <vt:lpstr>Jafngreiðslur</vt:lpstr>
      <vt:lpstr>Jafngreiðslur (með verðbólgu)</vt:lpstr>
      <vt:lpstr>Jafngreiðslur (auka...)</vt:lpstr>
      <vt:lpstr>Normal guy</vt:lpstr>
      <vt:lpstr>Jafngreiðslur - mynd</vt:lpstr>
      <vt:lpstr>'Jafnar afborganir'!Fj.afborgana</vt:lpstr>
      <vt:lpstr>'Jafngreiðslur (auka...)'!Fj.afborgana</vt:lpstr>
      <vt:lpstr>'Jafngreiðslur (með verðbólgu)'!Fj.afborgana</vt:lpstr>
      <vt:lpstr>Fj.afborgana</vt:lpstr>
      <vt:lpstr>'Jafnar afborganir'!Greiðsla</vt:lpstr>
      <vt:lpstr>'Jafngreiðslur (auka...)'!Greiðsla</vt:lpstr>
      <vt:lpstr>'Jafngreiðslur (með verðbólgu)'!Greiðsla</vt:lpstr>
      <vt:lpstr>Greiðsla</vt:lpstr>
      <vt:lpstr>'Jafnar afborganir'!Höfuðstól</vt:lpstr>
      <vt:lpstr>'Jafngreiðslur (auka...)'!Höfuðstól</vt:lpstr>
      <vt:lpstr>'Jafngreiðslur (með verðbólgu)'!Höfuðstól</vt:lpstr>
      <vt:lpstr>Höfuðstól</vt:lpstr>
      <vt:lpstr>'Jafngreiðslur (auka...)'!Mán.verðbólga</vt:lpstr>
      <vt:lpstr>Mán.verðbólga</vt:lpstr>
      <vt:lpstr>'Jafngreiðslur (auka...)'!Verðbólga</vt:lpstr>
      <vt:lpstr>Verðbólga</vt:lpstr>
      <vt:lpstr>'Jafnar afborganir'!Vextir</vt:lpstr>
      <vt:lpstr>'Jafngreiðslur (auka...)'!Vextir</vt:lpstr>
      <vt:lpstr>'Jafngreiðslur (með verðbólgu)'!Vextir</vt:lpstr>
      <vt:lpstr>Vextir</vt:lpstr>
    </vt:vector>
  </TitlesOfParts>
  <Company>ntv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Þór</dc:creator>
  <cp:lastModifiedBy>nemi</cp:lastModifiedBy>
  <dcterms:created xsi:type="dcterms:W3CDTF">2007-01-19T11:20:12Z</dcterms:created>
  <dcterms:modified xsi:type="dcterms:W3CDTF">2009-01-27T12:19:36Z</dcterms:modified>
</cp:coreProperties>
</file>