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firstSheet="1" activeTab="4"/>
  </bookViews>
  <sheets>
    <sheet name="Jafnar afborganir" sheetId="1" r:id="rId1"/>
    <sheet name="Jafngreiðslur" sheetId="2" r:id="rId2"/>
    <sheet name="Jafngreiðslur (með verðbólgu)" sheetId="3" r:id="rId3"/>
    <sheet name="Jafngreiðslur - mynd" sheetId="4" r:id="rId4"/>
    <sheet name="Jafngreiðslur (erlent lán" sheetId="5" r:id="rId5"/>
    <sheet name="Normal guy" sheetId="6" r:id="rId6"/>
  </sheets>
  <definedNames>
    <definedName name="Beg_Bal">#REF!</definedName>
    <definedName name="Data">#REF!</definedName>
    <definedName name="End_Bal">#REF!</definedName>
    <definedName name="Extra_Pay">#REF!</definedName>
    <definedName name="Fj.afborgana" localSheetId="0">'Jafnar afborganir'!$C$6</definedName>
    <definedName name="Fj.afborgana" localSheetId="4">'Jafngreiðslur (erlent lán'!$C$6</definedName>
    <definedName name="Fj.afborgana" localSheetId="2">'Jafngreiðslur (með verðbólgu)'!$C$6</definedName>
    <definedName name="Fj.afborgana">'Jafngreiðslur'!$C$6</definedName>
    <definedName name="Full_Print">#REF!</definedName>
    <definedName name="Greiðsla" localSheetId="0">'Jafnar afborganir'!$F$4</definedName>
    <definedName name="Greiðsla" localSheetId="4">'Jafngreiðslur (erlent lán'!$F$4</definedName>
    <definedName name="Greiðsla" localSheetId="2">'Jafngreiðslur (með verðbólgu)'!$F$4</definedName>
    <definedName name="Greiðsla">'Jafngreiðslur'!$F$4</definedName>
    <definedName name="Header_Row">ROW(#REF!)</definedName>
    <definedName name="Höfuðstól" localSheetId="0">'Jafnar afborganir'!$C$4</definedName>
    <definedName name="Höfuðstól" localSheetId="4">'Jafngreiðslur (erlent lán'!$C$4</definedName>
    <definedName name="Höfuðstól" localSheetId="2">'Jafngreiðslur (með verðbólgu)'!$C$4</definedName>
    <definedName name="Höfuðstól">'Jafngreiðslur'!$C$4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án.verðbólga" localSheetId="4">'Jafngreiðslur (erlent lán'!$H$8</definedName>
    <definedName name="Mán.verðbólga">'Jafngreiðslur (með verðbólgu)'!$H$8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 localSheetId="4">DATE(YEAR([0]!Loan_Start),MONTH([0]!Loan_Start)+Payment_Number,DAY([0]!Loan_Start))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 localSheetId="4">Scheduled_Payment+Extra_Payment</definedName>
    <definedName name="Total_Payment">Scheduled_Payment+Extra_Payment</definedName>
    <definedName name="Values_Entered">IF(Loan_Amount*Interest_Rate*Loan_Years*Loan_Start&gt;0,1,0)</definedName>
    <definedName name="Verðbólga" localSheetId="4">'Jafngreiðslur (erlent lán'!$C$7</definedName>
    <definedName name="Verðbólga">'Jafngreiðslur (með verðbólgu)'!$C$7</definedName>
    <definedName name="Vextir" localSheetId="0">'Jafnar afborganir'!$C$5</definedName>
    <definedName name="Vextir" localSheetId="4">'Jafngreiðslur (erlent lán'!$C$5</definedName>
    <definedName name="Vextir" localSheetId="2">'Jafngreiðslur (með verðbólgu)'!$C$5</definedName>
    <definedName name="Vextir">'Jafngreiðslur'!$C$5</definedName>
  </definedNames>
  <calcPr fullCalcOnLoad="1"/>
</workbook>
</file>

<file path=xl/sharedStrings.xml><?xml version="1.0" encoding="utf-8"?>
<sst xmlns="http://schemas.openxmlformats.org/spreadsheetml/2006/main" count="78" uniqueCount="30">
  <si>
    <t>Lán með jöfnum afborgunum</t>
  </si>
  <si>
    <t>Fj.afborgana</t>
  </si>
  <si>
    <t>Gj.dagi</t>
  </si>
  <si>
    <t>Afborgun</t>
  </si>
  <si>
    <t>Vextir</t>
  </si>
  <si>
    <t>Greiðsla</t>
  </si>
  <si>
    <t>Lán með jafngreiðslum</t>
  </si>
  <si>
    <t>Eftirst. 
f. greiðslu</t>
  </si>
  <si>
    <t>Eftirst. 
e. greiðslu</t>
  </si>
  <si>
    <t>Vaxtagreiðslur</t>
  </si>
  <si>
    <t>Heildargreiðsla</t>
  </si>
  <si>
    <t>Verðbólga</t>
  </si>
  <si>
    <t>Höfuðstóll</t>
  </si>
  <si>
    <t>Verðbætur</t>
  </si>
  <si>
    <t>Evrur1.1.2008</t>
  </si>
  <si>
    <t>Gengi</t>
  </si>
  <si>
    <t>Íbuð</t>
  </si>
  <si>
    <t>Kaupverð</t>
  </si>
  <si>
    <t>Lán</t>
  </si>
  <si>
    <t>Eign</t>
  </si>
  <si>
    <t>Bíll</t>
  </si>
  <si>
    <t>Hækun á ári</t>
  </si>
  <si>
    <t>Hækkun á mán</t>
  </si>
  <si>
    <t>Greiðsla á mán</t>
  </si>
  <si>
    <t>Greiðsla ári</t>
  </si>
  <si>
    <t>Vegna vísitölu</t>
  </si>
  <si>
    <t>Virði</t>
  </si>
  <si>
    <t>Normal family guy á einu ári</t>
  </si>
  <si>
    <t>Samtals á einu ári</t>
  </si>
  <si>
    <t>Kostnaður á ári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</si>
</sst>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\ &quot;mán&quot;"/>
    <numFmt numFmtId="165" formatCode="#,##0;[Red]\(#,##0\)"/>
    <numFmt numFmtId="166" formatCode="0.0%"/>
    <numFmt numFmtId="167" formatCode="_-* #,##0\ _k_r_._-;\-* #,##0\ _k_r_._-;_-* &quot;-&quot;??\ _k_r_._-;_-@_-"/>
    <numFmt numFmtId="168" formatCode="[$€-2]\ #,##0;[Red]\-[$€-2]\ #,##0"/>
    <numFmt numFmtId="169" formatCode="_-* #,##0\ &quot;kr.&quot;_-;\-* #,##0\ &quot;kr.&quot;_-;_-* &quot;-&quot;??\ &quot;kr.&quot;_-;_-@_-"/>
    <numFmt numFmtId="170" formatCode="#,##0\ &quot;kr.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sz val="9"/>
      <color indexed="10"/>
      <name val="Century Gothic"/>
      <family val="2"/>
    </font>
    <font>
      <b/>
      <sz val="10"/>
      <name val="Arial"/>
      <family val="2"/>
    </font>
    <font>
      <sz val="9.25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6"/>
      <color indexed="8"/>
      <name val="Calibri"/>
      <family val="2"/>
    </font>
    <font>
      <sz val="9"/>
      <color rgb="FFFF0000"/>
      <name val="Century Gothic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10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9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6" fontId="20" fillId="18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6" fontId="20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0" fontId="20" fillId="18" borderId="10" xfId="0" applyNumberFormat="1" applyFont="1" applyFill="1" applyBorder="1" applyAlignment="1">
      <alignment/>
    </xf>
    <xf numFmtId="164" fontId="20" fillId="18" borderId="10" xfId="0" applyNumberFormat="1" applyFont="1" applyFill="1" applyBorder="1" applyAlignment="1">
      <alignment/>
    </xf>
    <xf numFmtId="6" fontId="20" fillId="0" borderId="0" xfId="0" applyNumberFormat="1" applyFont="1" applyFill="1" applyBorder="1" applyAlignment="1">
      <alignment/>
    </xf>
    <xf numFmtId="3" fontId="21" fillId="5" borderId="11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right" vertical="center" wrapText="1"/>
    </xf>
    <xf numFmtId="0" fontId="21" fillId="5" borderId="11" xfId="0" applyFont="1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6" fontId="20" fillId="18" borderId="10" xfId="0" applyNumberFormat="1" applyFont="1" applyFill="1" applyBorder="1" applyAlignment="1">
      <alignment/>
    </xf>
    <xf numFmtId="167" fontId="29" fillId="0" borderId="0" xfId="42" applyNumberFormat="1" applyFont="1" applyFill="1" applyBorder="1" applyAlignment="1">
      <alignment/>
    </xf>
    <xf numFmtId="167" fontId="29" fillId="0" borderId="0" xfId="0" applyNumberFormat="1" applyFont="1" applyFill="1" applyBorder="1" applyAlignment="1">
      <alignment/>
    </xf>
    <xf numFmtId="168" fontId="20" fillId="18" borderId="10" xfId="0" applyNumberFormat="1" applyFont="1" applyFill="1" applyBorder="1" applyAlignment="1">
      <alignment/>
    </xf>
    <xf numFmtId="168" fontId="20" fillId="0" borderId="10" xfId="0" applyNumberFormat="1" applyFont="1" applyFill="1" applyBorder="1" applyAlignment="1">
      <alignment/>
    </xf>
    <xf numFmtId="3" fontId="21" fillId="5" borderId="12" xfId="0" applyNumberFormat="1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right" vertical="center" wrapText="1"/>
    </xf>
    <xf numFmtId="0" fontId="21" fillId="5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165" fontId="20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169" fontId="20" fillId="0" borderId="12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0" fontId="20" fillId="19" borderId="12" xfId="0" applyFont="1" applyFill="1" applyBorder="1" applyAlignment="1">
      <alignment horizontal="center"/>
    </xf>
    <xf numFmtId="165" fontId="20" fillId="19" borderId="12" xfId="0" applyNumberFormat="1" applyFont="1" applyFill="1" applyBorder="1" applyAlignment="1">
      <alignment/>
    </xf>
    <xf numFmtId="3" fontId="20" fillId="19" borderId="12" xfId="0" applyNumberFormat="1" applyFont="1" applyFill="1" applyBorder="1" applyAlignment="1">
      <alignment/>
    </xf>
    <xf numFmtId="0" fontId="19" fillId="19" borderId="12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169" fontId="20" fillId="19" borderId="12" xfId="0" applyNumberFormat="1" applyFont="1" applyFill="1" applyBorder="1" applyAlignment="1">
      <alignment/>
    </xf>
    <xf numFmtId="0" fontId="20" fillId="19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0" applyNumberFormat="1" applyAlignment="1">
      <alignment/>
    </xf>
    <xf numFmtId="169" fontId="24" fillId="0" borderId="0" xfId="44" applyNumberFormat="1" applyFont="1" applyAlignment="1">
      <alignment/>
    </xf>
    <xf numFmtId="0" fontId="0" fillId="0" borderId="13" xfId="0" applyFont="1" applyBorder="1" applyAlignment="1">
      <alignment/>
    </xf>
    <xf numFmtId="169" fontId="0" fillId="0" borderId="13" xfId="44" applyNumberFormat="1" applyFont="1" applyBorder="1" applyAlignment="1">
      <alignment/>
    </xf>
    <xf numFmtId="169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169" fontId="0" fillId="0" borderId="14" xfId="44" applyNumberFormat="1" applyFont="1" applyBorder="1" applyAlignment="1">
      <alignment/>
    </xf>
    <xf numFmtId="169" fontId="0" fillId="0" borderId="14" xfId="0" applyNumberFormat="1" applyBorder="1" applyAlignment="1">
      <alignment/>
    </xf>
    <xf numFmtId="169" fontId="2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Eftirstöðvar lán - breyting með tíma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"/>
          <c:w val="0.985"/>
          <c:h val="0.877"/>
        </c:manualLayout>
      </c:layout>
      <c:areaChart>
        <c:grouping val="standard"/>
        <c:varyColors val="0"/>
        <c:ser>
          <c:idx val="0"/>
          <c:order val="0"/>
          <c:tx>
            <c:strRef>
              <c:f>'Jafngreiðslur (með verðbólgu)'!$B$9</c:f>
              <c:strCache>
                <c:ptCount val="1"/>
                <c:pt idx="0">
                  <c:v>Gj.dagi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'Jafngreiðslur (með verðbólgu)'!$B$10:$B$489</c:f>
              <c:numCache>
                <c:ptCount val="4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</c:numCache>
            </c:numRef>
          </c:val>
        </c:ser>
        <c:ser>
          <c:idx val="1"/>
          <c:order val="1"/>
          <c:tx>
            <c:strRef>
              <c:f>'Jafngreiðslur (með verðbólgu)'!$H$9</c:f>
              <c:strCache>
                <c:ptCount val="1"/>
                <c:pt idx="0">
                  <c:v>Eftirst. 
e. greiðslu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82F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'Jafngreiðslur (með verðbólgu)'!$H$10:$H$489</c:f>
              <c:numCache>
                <c:ptCount val="480"/>
                <c:pt idx="0">
                  <c:v>20067975.855444014</c:v>
                </c:pt>
                <c:pt idx="1">
                  <c:v>20136118.24856589</c:v>
                </c:pt>
                <c:pt idx="2">
                  <c:v>20204426.95540512</c:v>
                </c:pt>
                <c:pt idx="3">
                  <c:v>20272901.74371201</c:v>
                </c:pt>
                <c:pt idx="4">
                  <c:v>20341542.372853596</c:v>
                </c:pt>
                <c:pt idx="5">
                  <c:v>20410348.593718685</c:v>
                </c:pt>
                <c:pt idx="6">
                  <c:v>20479320.14862206</c:v>
                </c:pt>
                <c:pt idx="7">
                  <c:v>20548456.77120773</c:v>
                </c:pt>
                <c:pt idx="8">
                  <c:v>20617758.18635133</c:v>
                </c:pt>
                <c:pt idx="9">
                  <c:v>20687224.110061564</c:v>
                </c:pt>
                <c:pt idx="10">
                  <c:v>20756854.249380797</c:v>
                </c:pt>
                <c:pt idx="11">
                  <c:v>20826648.302284673</c:v>
                </c:pt>
                <c:pt idx="12">
                  <c:v>20896605.95758083</c:v>
                </c:pt>
                <c:pt idx="13">
                  <c:v>20966726.894806653</c:v>
                </c:pt>
                <c:pt idx="14">
                  <c:v>21037010.78412611</c:v>
                </c:pt>
                <c:pt idx="15">
                  <c:v>21107457.286225595</c:v>
                </c:pt>
                <c:pt idx="16">
                  <c:v>21178066.05220885</c:v>
                </c:pt>
                <c:pt idx="17">
                  <c:v>21248836.72349088</c:v>
                </c:pt>
                <c:pt idx="18">
                  <c:v>21319768.931690916</c:v>
                </c:pt>
                <c:pt idx="19">
                  <c:v>21390862.298524365</c:v>
                </c:pt>
                <c:pt idx="20">
                  <c:v>21462116.43569377</c:v>
                </c:pt>
                <c:pt idx="21">
                  <c:v>21533530.94477878</c:v>
                </c:pt>
                <c:pt idx="22">
                  <c:v>21605105.41712509</c:v>
                </c:pt>
                <c:pt idx="23">
                  <c:v>21676839.433732357</c:v>
                </c:pt>
                <c:pt idx="24">
                  <c:v>21748732.565141093</c:v>
                </c:pt>
                <c:pt idx="25">
                  <c:v>21820784.371318508</c:v>
                </c:pt>
                <c:pt idx="26">
                  <c:v>21892994.401543316</c:v>
                </c:pt>
                <c:pt idx="27">
                  <c:v>21965362.194289465</c:v>
                </c:pt>
                <c:pt idx="28">
                  <c:v>22037887.277108826</c:v>
                </c:pt>
                <c:pt idx="29">
                  <c:v>22110569.166512754</c:v>
                </c:pt>
                <c:pt idx="30">
                  <c:v>22183407.36785262</c:v>
                </c:pt>
                <c:pt idx="31">
                  <c:v>22256401.375199217</c:v>
                </c:pt>
                <c:pt idx="32">
                  <c:v>22329550.671221074</c:v>
                </c:pt>
                <c:pt idx="33">
                  <c:v>22402854.72706163</c:v>
                </c:pt>
                <c:pt idx="34">
                  <c:v>22476313.002215307</c:v>
                </c:pt>
                <c:pt idx="35">
                  <c:v>22549924.944402456</c:v>
                </c:pt>
                <c:pt idx="36">
                  <c:v>22623689.989443123</c:v>
                </c:pt>
                <c:pt idx="37">
                  <c:v>22697607.561129704</c:v>
                </c:pt>
                <c:pt idx="38">
                  <c:v>22771677.071098395</c:v>
                </c:pt>
                <c:pt idx="39">
                  <c:v>22845897.918699514</c:v>
                </c:pt>
                <c:pt idx="40">
                  <c:v>22920269.490866594</c:v>
                </c:pt>
                <c:pt idx="41">
                  <c:v>22994791.161984313</c:v>
                </c:pt>
                <c:pt idx="42">
                  <c:v>23069462.293755207</c:v>
                </c:pt>
                <c:pt idx="43">
                  <c:v>23144282.235065173</c:v>
                </c:pt>
                <c:pt idx="44">
                  <c:v>23219250.321847733</c:v>
                </c:pt>
                <c:pt idx="45">
                  <c:v>23294365.8769471</c:v>
                </c:pt>
                <c:pt idx="46">
                  <c:v>23369628.20997995</c:v>
                </c:pt>
                <c:pt idx="47">
                  <c:v>23445036.61719596</c:v>
                </c:pt>
                <c:pt idx="48">
                  <c:v>23520590.38133708</c:v>
                </c:pt>
                <c:pt idx="49">
                  <c:v>23596288.771495536</c:v>
                </c:pt>
                <c:pt idx="50">
                  <c:v>23672131.042970516</c:v>
                </c:pt>
                <c:pt idx="51">
                  <c:v>23748116.43712358</c:v>
                </c:pt>
                <c:pt idx="52">
                  <c:v>23824244.181232747</c:v>
                </c:pt>
                <c:pt idx="53">
                  <c:v>23900513.488345247</c:v>
                </c:pt>
                <c:pt idx="54">
                  <c:v>23976923.557128977</c:v>
                </c:pt>
                <c:pt idx="55">
                  <c:v>24053473.571722582</c:v>
                </c:pt>
                <c:pt idx="56">
                  <c:v>24130162.701584157</c:v>
                </c:pt>
                <c:pt idx="57">
                  <c:v>24206990.101338644</c:v>
                </c:pt>
                <c:pt idx="58">
                  <c:v>24283954.910623793</c:v>
                </c:pt>
                <c:pt idx="59">
                  <c:v>24361056.253934737</c:v>
                </c:pt>
                <c:pt idx="60">
                  <c:v>24438293.240467202</c:v>
                </c:pt>
                <c:pt idx="61">
                  <c:v>24515664.96395925</c:v>
                </c:pt>
                <c:pt idx="62">
                  <c:v>24593170.502531625</c:v>
                </c:pt>
                <c:pt idx="63">
                  <c:v>24670808.918526646</c:v>
                </c:pt>
                <c:pt idx="64">
                  <c:v>24748579.258345652</c:v>
                </c:pt>
                <c:pt idx="65">
                  <c:v>24826480.552284982</c:v>
                </c:pt>
                <c:pt idx="66">
                  <c:v>24904511.814370465</c:v>
                </c:pt>
                <c:pt idx="67">
                  <c:v>24982672.04219044</c:v>
                </c:pt>
                <c:pt idx="68">
                  <c:v>25060960.216727257</c:v>
                </c:pt>
                <c:pt idx="69">
                  <c:v>25139375.302187268</c:v>
                </c:pt>
                <c:pt idx="70">
                  <c:v>25217916.24582928</c:v>
                </c:pt>
                <c:pt idx="71">
                  <c:v>25296581.97779148</c:v>
                </c:pt>
                <c:pt idx="72">
                  <c:v>25375371.410916783</c:v>
                </c:pt>
                <c:pt idx="73">
                  <c:v>25454283.440576643</c:v>
                </c:pt>
                <c:pt idx="74">
                  <c:v>25533316.944493257</c:v>
                </c:pt>
                <c:pt idx="75">
                  <c:v>25612470.78256017</c:v>
                </c:pt>
                <c:pt idx="76">
                  <c:v>25691743.796661288</c:v>
                </c:pt>
                <c:pt idx="77">
                  <c:v>25771134.810488272</c:v>
                </c:pt>
                <c:pt idx="78">
                  <c:v>25850642.629356258</c:v>
                </c:pt>
                <c:pt idx="79">
                  <c:v>25930266.040017962</c:v>
                </c:pt>
                <c:pt idx="80">
                  <c:v>26010003.810476117</c:v>
                </c:pt>
                <c:pt idx="81">
                  <c:v>26089854.689794224</c:v>
                </c:pt>
                <c:pt idx="82">
                  <c:v>26169817.4079056</c:v>
                </c:pt>
                <c:pt idx="83">
                  <c:v>26249890.675420713</c:v>
                </c:pt>
                <c:pt idx="84">
                  <c:v>26330073.183432844</c:v>
                </c:pt>
                <c:pt idx="85">
                  <c:v>26410363.60332194</c:v>
                </c:pt>
                <c:pt idx="86">
                  <c:v>26490760.586556774</c:v>
                </c:pt>
                <c:pt idx="87">
                  <c:v>26571262.7644953</c:v>
                </c:pt>
                <c:pt idx="88">
                  <c:v>26651868.748183243</c:v>
                </c:pt>
                <c:pt idx="89">
                  <c:v>26732577.128150903</c:v>
                </c:pt>
                <c:pt idx="90">
                  <c:v>26813386.47420812</c:v>
                </c:pt>
                <c:pt idx="91">
                  <c:v>26894295.33523742</c:v>
                </c:pt>
                <c:pt idx="92">
                  <c:v>26975302.238985334</c:v>
                </c:pt>
                <c:pt idx="93">
                  <c:v>27056405.691851836</c:v>
                </c:pt>
                <c:pt idx="94">
                  <c:v>27137604.178677917</c:v>
                </c:pt>
                <c:pt idx="95">
                  <c:v>27218896.16253128</c:v>
                </c:pt>
                <c:pt idx="96">
                  <c:v>27300280.084490076</c:v>
                </c:pt>
                <c:pt idx="97">
                  <c:v>27381754.363424804</c:v>
                </c:pt>
                <c:pt idx="98">
                  <c:v>27463317.395778187</c:v>
                </c:pt>
                <c:pt idx="99">
                  <c:v>27544967.55534314</c:v>
                </c:pt>
                <c:pt idx="100">
                  <c:v>27626703.193038754</c:v>
                </c:pt>
                <c:pt idx="101">
                  <c:v>27708522.63668428</c:v>
                </c:pt>
                <c:pt idx="102">
                  <c:v>27790424.19077112</c:v>
                </c:pt>
                <c:pt idx="103">
                  <c:v>27872406.1362328</c:v>
                </c:pt>
                <c:pt idx="104">
                  <c:v>27954466.730212886</c:v>
                </c:pt>
                <c:pt idx="105">
                  <c:v>28036604.205830824</c:v>
                </c:pt>
                <c:pt idx="106">
                  <c:v>28118816.77194577</c:v>
                </c:pt>
                <c:pt idx="107">
                  <c:v>28201102.61291826</c:v>
                </c:pt>
                <c:pt idx="108">
                  <c:v>28283459.8883698</c:v>
                </c:pt>
                <c:pt idx="109">
                  <c:v>28365886.73294031</c:v>
                </c:pt>
                <c:pt idx="110">
                  <c:v>28448381.256043468</c:v>
                </c:pt>
                <c:pt idx="111">
                  <c:v>28530941.54161982</c:v>
                </c:pt>
                <c:pt idx="112">
                  <c:v>28613565.647887744</c:v>
                </c:pt>
                <c:pt idx="113">
                  <c:v>28696251.607092228</c:v>
                </c:pt>
                <c:pt idx="114">
                  <c:v>28778997.425251387</c:v>
                </c:pt>
                <c:pt idx="115">
                  <c:v>28861801.081900775</c:v>
                </c:pt>
                <c:pt idx="116">
                  <c:v>28944660.52983543</c:v>
                </c:pt>
                <c:pt idx="117">
                  <c:v>29027573.6948496</c:v>
                </c:pt>
                <c:pt idx="118">
                  <c:v>29110538.475474257</c:v>
                </c:pt>
                <c:pt idx="119">
                  <c:v>29193552.742712222</c:v>
                </c:pt>
                <c:pt idx="120">
                  <c:v>29276614.339770976</c:v>
                </c:pt>
                <c:pt idx="121">
                  <c:v>29359721.08179312</c:v>
                </c:pt>
                <c:pt idx="122">
                  <c:v>29442870.755584463</c:v>
                </c:pt>
                <c:pt idx="123">
                  <c:v>29526061.119339693</c:v>
                </c:pt>
                <c:pt idx="124">
                  <c:v>29609289.902365662</c:v>
                </c:pt>
                <c:pt idx="125">
                  <c:v>29692554.804802205</c:v>
                </c:pt>
                <c:pt idx="126">
                  <c:v>29775853.49734053</c:v>
                </c:pt>
                <c:pt idx="127">
                  <c:v>29859183.620939095</c:v>
                </c:pt>
                <c:pt idx="128">
                  <c:v>29942542.786537036</c:v>
                </c:pt>
                <c:pt idx="129">
                  <c:v>30025928.574765015</c:v>
                </c:pt>
                <c:pt idx="130">
                  <c:v>30109338.535653573</c:v>
                </c:pt>
                <c:pt idx="131">
                  <c:v>30192770.188338906</c:v>
                </c:pt>
                <c:pt idx="132">
                  <c:v>30276221.02076603</c:v>
                </c:pt>
                <c:pt idx="133">
                  <c:v>30359688.489389405</c:v>
                </c:pt>
                <c:pt idx="134">
                  <c:v>30443170.018870838</c:v>
                </c:pt>
                <c:pt idx="135">
                  <c:v>30526663.00177484</c:v>
                </c:pt>
                <c:pt idx="136">
                  <c:v>30610164.798261203</c:v>
                </c:pt>
                <c:pt idx="137">
                  <c:v>30693672.73577498</c:v>
                </c:pt>
                <c:pt idx="138">
                  <c:v>30777184.108733658</c:v>
                </c:pt>
                <c:pt idx="139">
                  <c:v>30860696.178211667</c:v>
                </c:pt>
                <c:pt idx="140">
                  <c:v>30944206.171622064</c:v>
                </c:pt>
                <c:pt idx="141">
                  <c:v>31027711.28239548</c:v>
                </c:pt>
                <c:pt idx="142">
                  <c:v>31111208.6696562</c:v>
                </c:pt>
                <c:pt idx="143">
                  <c:v>31194695.457895454</c:v>
                </c:pt>
                <c:pt idx="144">
                  <c:v>31278168.736641828</c:v>
                </c:pt>
                <c:pt idx="145">
                  <c:v>31361625.560128793</c:v>
                </c:pt>
                <c:pt idx="146">
                  <c:v>31445062.946959324</c:v>
                </c:pt>
                <c:pt idx="147">
                  <c:v>31528477.879767608</c:v>
                </c:pt>
                <c:pt idx="148">
                  <c:v>31611867.30487776</c:v>
                </c:pt>
                <c:pt idx="149">
                  <c:v>31695228.13195958</c:v>
                </c:pt>
                <c:pt idx="150">
                  <c:v>31778557.233681295</c:v>
                </c:pt>
                <c:pt idx="151">
                  <c:v>31861851.44535928</c:v>
                </c:pt>
                <c:pt idx="152">
                  <c:v>31945107.56460469</c:v>
                </c:pt>
                <c:pt idx="153">
                  <c:v>32028322.35096706</c:v>
                </c:pt>
                <c:pt idx="154">
                  <c:v>32111492.525574747</c:v>
                </c:pt>
                <c:pt idx="155">
                  <c:v>32194614.77077225</c:v>
                </c:pt>
                <c:pt idx="156">
                  <c:v>32277685.729754377</c:v>
                </c:pt>
                <c:pt idx="157">
                  <c:v>32360702.00619722</c:v>
                </c:pt>
                <c:pt idx="158">
                  <c:v>32443660.16388591</c:v>
                </c:pt>
                <c:pt idx="159">
                  <c:v>32526556.726339106</c:v>
                </c:pt>
                <c:pt idx="160">
                  <c:v>32609388.176430285</c:v>
                </c:pt>
                <c:pt idx="161">
                  <c:v>32692150.95600563</c:v>
                </c:pt>
                <c:pt idx="162">
                  <c:v>32774841.46549869</c:v>
                </c:pt>
                <c:pt idx="163">
                  <c:v>32857456.063541625</c:v>
                </c:pt>
                <c:pt idx="164">
                  <c:v>32939991.066573076</c:v>
                </c:pt>
                <c:pt idx="165">
                  <c:v>33022442.74844267</c:v>
                </c:pt>
                <c:pt idx="166">
                  <c:v>33104807.34001201</c:v>
                </c:pt>
                <c:pt idx="167">
                  <c:v>33187081.02875227</c:v>
                </c:pt>
                <c:pt idx="168">
                  <c:v>33269259.95833825</c:v>
                </c:pt>
                <c:pt idx="169">
                  <c:v>33351340.228238907</c:v>
                </c:pt>
                <c:pt idx="170">
                  <c:v>33433317.89330434</c:v>
                </c:pt>
                <c:pt idx="171">
                  <c:v>33515188.9633492</c:v>
                </c:pt>
                <c:pt idx="172">
                  <c:v>33596949.40273244</c:v>
                </c:pt>
                <c:pt idx="173">
                  <c:v>33678595.12993347</c:v>
                </c:pt>
                <c:pt idx="174">
                  <c:v>33760122.0171246</c:v>
                </c:pt>
                <c:pt idx="175">
                  <c:v>33841525.8897398</c:v>
                </c:pt>
                <c:pt idx="176">
                  <c:v>33922802.52603966</c:v>
                </c:pt>
                <c:pt idx="177">
                  <c:v>34003947.656672694</c:v>
                </c:pt>
                <c:pt idx="178">
                  <c:v>34084956.964232706</c:v>
                </c:pt>
                <c:pt idx="179">
                  <c:v>34165826.0828124</c:v>
                </c:pt>
                <c:pt idx="180">
                  <c:v>34246550.59755315</c:v>
                </c:pt>
                <c:pt idx="181">
                  <c:v>34327126.04419077</c:v>
                </c:pt>
                <c:pt idx="182">
                  <c:v>34407547.90859745</c:v>
                </c:pt>
                <c:pt idx="183">
                  <c:v>34487811.62631963</c:v>
                </c:pt>
                <c:pt idx="184">
                  <c:v>34567912.58211202</c:v>
                </c:pt>
                <c:pt idx="185">
                  <c:v>34647846.109467424</c:v>
                </c:pt>
                <c:pt idx="186">
                  <c:v>34727607.49014259</c:v>
                </c:pt>
                <c:pt idx="187">
                  <c:v>34807191.95367996</c:v>
                </c:pt>
                <c:pt idx="188">
                  <c:v>34886594.67692524</c:v>
                </c:pt>
                <c:pt idx="189">
                  <c:v>34965810.783540845</c:v>
                </c:pt>
                <c:pt idx="190">
                  <c:v>35044835.34351511</c:v>
                </c:pt>
                <c:pt idx="191">
                  <c:v>35123663.37266727</c:v>
                </c:pt>
                <c:pt idx="192">
                  <c:v>35202289.83214818</c:v>
                </c:pt>
                <c:pt idx="193">
                  <c:v>35280709.6279367</c:v>
                </c:pt>
                <c:pt idx="194">
                  <c:v>35358917.61033173</c:v>
                </c:pt>
                <c:pt idx="195">
                  <c:v>35436908.57343989</c:v>
                </c:pt>
                <c:pt idx="196">
                  <c:v>35514677.25465876</c:v>
                </c:pt>
                <c:pt idx="197">
                  <c:v>35592218.33415564</c:v>
                </c:pt>
                <c:pt idx="198">
                  <c:v>35669526.434341885</c:v>
                </c:pt>
                <c:pt idx="199">
                  <c:v>35746596.1193426</c:v>
                </c:pt>
                <c:pt idx="200">
                  <c:v>35823421.894461885</c:v>
                </c:pt>
                <c:pt idx="201">
                  <c:v>35899998.205643356</c:v>
                </c:pt>
                <c:pt idx="202">
                  <c:v>35976319.4389261</c:v>
                </c:pt>
                <c:pt idx="203">
                  <c:v>36052379.91989591</c:v>
                </c:pt>
                <c:pt idx="204">
                  <c:v>36128173.9131318</c:v>
                </c:pt>
                <c:pt idx="205">
                  <c:v>36203695.621647745</c:v>
                </c:pt>
                <c:pt idx="206">
                  <c:v>36278939.18632961</c:v>
                </c:pt>
                <c:pt idx="207">
                  <c:v>36353898.685367264</c:v>
                </c:pt>
                <c:pt idx="208">
                  <c:v>36428568.133681804</c:v>
                </c:pt>
                <c:pt idx="209">
                  <c:v>36502941.48234777</c:v>
                </c:pt>
                <c:pt idx="210">
                  <c:v>36577012.61801053</c:v>
                </c:pt>
                <c:pt idx="211">
                  <c:v>36650775.36229855</c:v>
                </c:pt>
                <c:pt idx="212">
                  <c:v>36724223.47123062</c:v>
                </c:pt>
                <c:pt idx="213">
                  <c:v>36797350.63461804</c:v>
                </c:pt>
                <c:pt idx="214">
                  <c:v>36870150.4754616</c:v>
                </c:pt>
                <c:pt idx="215">
                  <c:v>36942616.54934346</c:v>
                </c:pt>
                <c:pt idx="216">
                  <c:v>37014742.34381373</c:v>
                </c:pt>
                <c:pt idx="217">
                  <c:v>37086521.27777181</c:v>
                </c:pt>
                <c:pt idx="218">
                  <c:v>37157946.70084242</c:v>
                </c:pt>
                <c:pt idx="219">
                  <c:v>37229011.8927463</c:v>
                </c:pt>
                <c:pt idx="220">
                  <c:v>37299710.06266547</c:v>
                </c:pt>
                <c:pt idx="221">
                  <c:v>37370034.348603025</c:v>
                </c:pt>
                <c:pt idx="222">
                  <c:v>37439977.816737525</c:v>
                </c:pt>
                <c:pt idx="223">
                  <c:v>37509533.46077176</c:v>
                </c:pt>
                <c:pt idx="224">
                  <c:v>37578694.20127595</c:v>
                </c:pt>
                <c:pt idx="225">
                  <c:v>37647452.885025375</c:v>
                </c:pt>
                <c:pt idx="226">
                  <c:v>37715802.28433223</c:v>
                </c:pt>
                <c:pt idx="227">
                  <c:v>37783735.096371815</c:v>
                </c:pt>
                <c:pt idx="228">
                  <c:v>37851243.942502975</c:v>
                </c:pt>
                <c:pt idx="229">
                  <c:v>37918321.36758264</c:v>
                </c:pt>
                <c:pt idx="230">
                  <c:v>37984959.83927456</c:v>
                </c:pt>
                <c:pt idx="231">
                  <c:v>38051151.7473521</c:v>
                </c:pt>
                <c:pt idx="232">
                  <c:v>38116889.402995065</c:v>
                </c:pt>
                <c:pt idx="233">
                  <c:v>38182165.038080476</c:v>
                </c:pt>
                <c:pt idx="234">
                  <c:v>38246970.80446737</c:v>
                </c:pt>
                <c:pt idx="235">
                  <c:v>38311298.773275375</c:v>
                </c:pt>
                <c:pt idx="236">
                  <c:v>38375140.93415715</c:v>
                </c:pt>
                <c:pt idx="237">
                  <c:v>38438489.19456463</c:v>
                </c:pt>
                <c:pt idx="238">
                  <c:v>38501335.37900899</c:v>
                </c:pt>
                <c:pt idx="239">
                  <c:v>38563671.22831424</c:v>
                </c:pt>
                <c:pt idx="240">
                  <c:v>38625488.398864456</c:v>
                </c:pt>
                <c:pt idx="241">
                  <c:v>38686778.46184464</c:v>
                </c:pt>
                <c:pt idx="242">
                  <c:v>38747532.902475</c:v>
                </c:pt>
                <c:pt idx="243">
                  <c:v>38807743.11923877</c:v>
                </c:pt>
                <c:pt idx="244">
                  <c:v>38867400.423103385</c:v>
                </c:pt>
                <c:pt idx="245">
                  <c:v>38926496.036734976</c:v>
                </c:pt>
                <c:pt idx="246">
                  <c:v>38985021.09370627</c:v>
                </c:pt>
                <c:pt idx="247">
                  <c:v>39042966.63769763</c:v>
                </c:pt>
                <c:pt idx="248">
                  <c:v>39100323.62169128</c:v>
                </c:pt>
                <c:pt idx="249">
                  <c:v>39157082.90715871</c:v>
                </c:pt>
                <c:pt idx="250">
                  <c:v>39213235.26324114</c:v>
                </c:pt>
                <c:pt idx="251">
                  <c:v>39268771.36592291</c:v>
                </c:pt>
                <c:pt idx="252">
                  <c:v>39323681.79719793</c:v>
                </c:pt>
                <c:pt idx="253">
                  <c:v>39377957.04422897</c:v>
                </c:pt>
                <c:pt idx="254">
                  <c:v>39431587.49849979</c:v>
                </c:pt>
                <c:pt idx="255">
                  <c:v>39484563.45496002</c:v>
                </c:pt>
                <c:pt idx="256">
                  <c:v>39536875.1111628</c:v>
                </c:pt>
                <c:pt idx="257">
                  <c:v>39588512.56639501</c:v>
                </c:pt>
                <c:pt idx="258">
                  <c:v>39639465.82080018</c:v>
                </c:pt>
                <c:pt idx="259">
                  <c:v>39689724.77449385</c:v>
                </c:pt>
                <c:pt idx="260">
                  <c:v>39739279.22667141</c:v>
                </c:pt>
                <c:pt idx="261">
                  <c:v>39788118.87470838</c:v>
                </c:pt>
                <c:pt idx="262">
                  <c:v>39836233.313252985</c:v>
                </c:pt>
                <c:pt idx="263">
                  <c:v>39883612.033311054</c:v>
                </c:pt>
                <c:pt idx="264">
                  <c:v>39930244.42132309</c:v>
                </c:pt>
                <c:pt idx="265">
                  <c:v>39976119.75823352</c:v>
                </c:pt>
                <c:pt idx="266">
                  <c:v>40021227.218551986</c:v>
                </c:pt>
                <c:pt idx="267">
                  <c:v>40065555.86940672</c:v>
                </c:pt>
                <c:pt idx="268">
                  <c:v>40109094.66958977</c:v>
                </c:pt>
                <c:pt idx="269">
                  <c:v>40151832.46859423</c:v>
                </c:pt>
                <c:pt idx="270">
                  <c:v>40193758.00564315</c:v>
                </c:pt>
                <c:pt idx="271">
                  <c:v>40234859.908710316</c:v>
                </c:pt>
                <c:pt idx="272">
                  <c:v>40275126.69353263</c:v>
                </c:pt>
                <c:pt idx="273">
                  <c:v>40314546.76261413</c:v>
                </c:pt>
                <c:pt idx="274">
                  <c:v>40353108.40422153</c:v>
                </c:pt>
                <c:pt idx="275">
                  <c:v>40390799.79137126</c:v>
                </c:pt>
                <c:pt idx="276">
                  <c:v>40427608.98080788</c:v>
                </c:pt>
                <c:pt idx="277">
                  <c:v>40463523.91197378</c:v>
                </c:pt>
                <c:pt idx="278">
                  <c:v>40498532.40597024</c:v>
                </c:pt>
                <c:pt idx="279">
                  <c:v>40532622.164509565</c:v>
                </c:pt>
                <c:pt idx="280">
                  <c:v>40565780.76885837</c:v>
                </c:pt>
                <c:pt idx="281">
                  <c:v>40597995.678771906</c:v>
                </c:pt>
                <c:pt idx="282">
                  <c:v>40629254.23141934</c:v>
                </c:pt>
                <c:pt idx="283">
                  <c:v>40659543.64029989</c:v>
                </c:pt>
                <c:pt idx="284">
                  <c:v>40688850.99414982</c:v>
                </c:pt>
                <c:pt idx="285">
                  <c:v>40717163.255840115</c:v>
                </c:pt>
                <c:pt idx="286">
                  <c:v>40744467.26126484</c:v>
                </c:pt>
                <c:pt idx="287">
                  <c:v>40770749.71822004</c:v>
                </c:pt>
                <c:pt idx="288">
                  <c:v>40795997.2052732</c:v>
                </c:pt>
                <c:pt idx="289">
                  <c:v>40820196.17062307</c:v>
                </c:pt>
                <c:pt idx="290">
                  <c:v>40843332.93094983</c:v>
                </c:pt>
                <c:pt idx="291">
                  <c:v>40865393.67025555</c:v>
                </c:pt>
                <c:pt idx="292">
                  <c:v>40886364.4386948</c:v>
                </c:pt>
                <c:pt idx="293">
                  <c:v>40906231.15139535</c:v>
                </c:pt>
                <c:pt idx="294">
                  <c:v>40924979.5872689</c:v>
                </c:pt>
                <c:pt idx="295">
                  <c:v>40942595.38781173</c:v>
                </c:pt>
                <c:pt idx="296">
                  <c:v>40959064.055895224</c:v>
                </c:pt>
                <c:pt idx="297">
                  <c:v>40974370.954546094</c:v>
                </c:pt>
                <c:pt idx="298">
                  <c:v>40988501.30571636</c:v>
                </c:pt>
                <c:pt idx="299">
                  <c:v>41001440.18904284</c:v>
                </c:pt>
                <c:pt idx="300">
                  <c:v>41013172.54059621</c:v>
                </c:pt>
                <c:pt idx="301">
                  <c:v>41023683.15161948</c:v>
                </c:pt>
                <c:pt idx="302">
                  <c:v>41032956.667255715</c:v>
                </c:pt>
                <c:pt idx="303">
                  <c:v>41040977.58526511</c:v>
                </c:pt>
                <c:pt idx="304">
                  <c:v>41047730.25473113</c:v>
                </c:pt>
                <c:pt idx="305">
                  <c:v>41053198.874755785</c:v>
                </c:pt>
                <c:pt idx="306">
                  <c:v>41057367.493143775</c:v>
                </c:pt>
                <c:pt idx="307">
                  <c:v>41060220.005075656</c:v>
                </c:pt>
                <c:pt idx="308">
                  <c:v>41061740.15176963</c:v>
                </c:pt>
                <c:pt idx="309">
                  <c:v>41061911.51913214</c:v>
                </c:pt>
                <c:pt idx="310">
                  <c:v>41060717.53639705</c:v>
                </c:pt>
                <c:pt idx="311">
                  <c:v>41058141.47475329</c:v>
                </c:pt>
                <c:pt idx="312">
                  <c:v>41054166.44596094</c:v>
                </c:pt>
                <c:pt idx="313">
                  <c:v>41048775.40095562</c:v>
                </c:pt>
                <c:pt idx="314">
                  <c:v>41041951.12844106</c:v>
                </c:pt>
                <c:pt idx="315">
                  <c:v>41033676.253469884</c:v>
                </c:pt>
                <c:pt idx="316">
                  <c:v>41023933.23601232</c:v>
                </c:pt>
                <c:pt idx="317">
                  <c:v>41012704.369512826</c:v>
                </c:pt>
                <c:pt idx="318">
                  <c:v>40999971.77943463</c:v>
                </c:pt>
                <c:pt idx="319">
                  <c:v>40985717.421791874</c:v>
                </c:pt>
                <c:pt idx="320">
                  <c:v>40969923.081669465</c:v>
                </c:pt>
                <c:pt idx="321">
                  <c:v>40952570.37173039</c:v>
                </c:pt>
                <c:pt idx="322">
                  <c:v>40933640.73071045</c:v>
                </c:pt>
                <c:pt idx="323">
                  <c:v>40913115.4219003</c:v>
                </c:pt>
                <c:pt idx="324">
                  <c:v>40890975.53161471</c:v>
                </c:pt>
                <c:pt idx="325">
                  <c:v>40867201.967648864</c:v>
                </c:pt>
                <c:pt idx="326">
                  <c:v>40841775.45772172</c:v>
                </c:pt>
                <c:pt idx="327">
                  <c:v>40814676.547906175</c:v>
                </c:pt>
                <c:pt idx="328">
                  <c:v>40785885.601046085</c:v>
                </c:pt>
                <c:pt idx="329">
                  <c:v>40755382.79515985</c:v>
                </c:pt>
                <c:pt idx="330">
                  <c:v>40723148.121830605</c:v>
                </c:pt>
                <c:pt idx="331">
                  <c:v>40689161.384582855</c:v>
                </c:pt>
                <c:pt idx="332">
                  <c:v>40653402.1972454</c:v>
                </c:pt>
                <c:pt idx="333">
                  <c:v>40615849.98230047</c:v>
                </c:pt>
                <c:pt idx="334">
                  <c:v>40576483.96921904</c:v>
                </c:pt>
                <c:pt idx="335">
                  <c:v>40535283.19278199</c:v>
                </c:pt>
                <c:pt idx="336">
                  <c:v>40492226.491387285</c:v>
                </c:pt>
                <c:pt idx="337">
                  <c:v>40447292.505342714</c:v>
                </c:pt>
                <c:pt idx="338">
                  <c:v>40400459.675144486</c:v>
                </c:pt>
                <c:pt idx="339">
                  <c:v>40351706.23974115</c:v>
                </c:pt>
                <c:pt idx="340">
                  <c:v>40301010.23478297</c:v>
                </c:pt>
                <c:pt idx="341">
                  <c:v>40248349.490856625</c:v>
                </c:pt>
                <c:pt idx="342">
                  <c:v>40193701.63170497</c:v>
                </c:pt>
                <c:pt idx="343">
                  <c:v>40137044.072431885</c:v>
                </c:pt>
                <c:pt idx="344">
                  <c:v>40078354.017691955</c:v>
                </c:pt>
                <c:pt idx="345">
                  <c:v>40017608.45986503</c:v>
                </c:pt>
                <c:pt idx="346">
                  <c:v>39954784.17721534</c:v>
                </c:pt>
                <c:pt idx="347">
                  <c:v>39889857.73203515</c:v>
                </c:pt>
                <c:pt idx="348">
                  <c:v>39822805.46877288</c:v>
                </c:pt>
                <c:pt idx="349">
                  <c:v>39753603.51214536</c:v>
                </c:pt>
                <c:pt idx="350">
                  <c:v>39682227.76523438</c:v>
                </c:pt>
                <c:pt idx="351">
                  <c:v>39608653.90756708</c:v>
                </c:pt>
                <c:pt idx="352">
                  <c:v>39532857.393180326</c:v>
                </c:pt>
                <c:pt idx="353">
                  <c:v>39454813.448668785</c:v>
                </c:pt>
                <c:pt idx="354">
                  <c:v>39374497.071216576</c:v>
                </c:pt>
                <c:pt idx="355">
                  <c:v>39291883.02661244</c:v>
                </c:pt>
                <c:pt idx="356">
                  <c:v>39206945.847248174</c:v>
                </c:pt>
                <c:pt idx="357">
                  <c:v>39119659.83010033</c:v>
                </c:pt>
                <c:pt idx="358">
                  <c:v>39029999.034694895</c:v>
                </c:pt>
                <c:pt idx="359">
                  <c:v>38937937.28105493</c:v>
                </c:pt>
                <c:pt idx="360">
                  <c:v>38843448.14763096</c:v>
                </c:pt>
                <c:pt idx="361">
                  <c:v>38746504.969214</c:v>
                </c:pt>
                <c:pt idx="362">
                  <c:v>38647080.83483105</c:v>
                </c:pt>
                <c:pt idx="363">
                  <c:v>38545148.58562294</c:v>
                </c:pt>
                <c:pt idx="364">
                  <c:v>38440680.81270435</c:v>
                </c:pt>
                <c:pt idx="365">
                  <c:v>38333649.85500589</c:v>
                </c:pt>
                <c:pt idx="366">
                  <c:v>38224027.79709811</c:v>
                </c:pt>
                <c:pt idx="367">
                  <c:v>38111786.46699716</c:v>
                </c:pt>
                <c:pt idx="368">
                  <c:v>37996897.43395217</c:v>
                </c:pt>
                <c:pt idx="369">
                  <c:v>37879332.006213926</c:v>
                </c:pt>
                <c:pt idx="370">
                  <c:v>37759061.22878497</c:v>
                </c:pt>
                <c:pt idx="371">
                  <c:v>37636055.881150775</c:v>
                </c:pt>
                <c:pt idx="372">
                  <c:v>37510286.474991895</c:v>
                </c:pt>
                <c:pt idx="373">
                  <c:v>37381723.25187693</c:v>
                </c:pt>
                <c:pt idx="374">
                  <c:v>37250336.18093617</c:v>
                </c:pt>
                <c:pt idx="375">
                  <c:v>37116094.95651576</c:v>
                </c:pt>
                <c:pt idx="376">
                  <c:v>36978968.99581212</c:v>
                </c:pt>
                <c:pt idx="377">
                  <c:v>36838927.43648667</c:v>
                </c:pt>
                <c:pt idx="378">
                  <c:v>36695939.13426046</c:v>
                </c:pt>
                <c:pt idx="379">
                  <c:v>36549972.66048871</c:v>
                </c:pt>
                <c:pt idx="380">
                  <c:v>36400996.29971498</c:v>
                </c:pt>
                <c:pt idx="381">
                  <c:v>36248978.04720494</c:v>
                </c:pt>
                <c:pt idx="382">
                  <c:v>36093885.60645936</c:v>
                </c:pt>
                <c:pt idx="383">
                  <c:v>35935686.38670638</c:v>
                </c:pt>
                <c:pt idx="384">
                  <c:v>35774347.50037275</c:v>
                </c:pt>
                <c:pt idx="385">
                  <c:v>35609835.76053386</c:v>
                </c:pt>
                <c:pt idx="386">
                  <c:v>35442117.67834247</c:v>
                </c:pt>
                <c:pt idx="387">
                  <c:v>35271159.46043588</c:v>
                </c:pt>
                <c:pt idx="388">
                  <c:v>35096927.006321445</c:v>
                </c:pt>
                <c:pt idx="389">
                  <c:v>34919385.90574014</c:v>
                </c:pt>
                <c:pt idx="390">
                  <c:v>34738501.43600811</c:v>
                </c:pt>
                <c:pt idx="391">
                  <c:v>34554238.55933597</c:v>
                </c:pt>
                <c:pt idx="392">
                  <c:v>34366561.92012566</c:v>
                </c:pt>
                <c:pt idx="393">
                  <c:v>34175435.84224472</c:v>
                </c:pt>
                <c:pt idx="394">
                  <c:v>33980824.32627767</c:v>
                </c:pt>
                <c:pt idx="395">
                  <c:v>33782691.046754554</c:v>
                </c:pt>
                <c:pt idx="396">
                  <c:v>33580999.349356145</c:v>
                </c:pt>
                <c:pt idx="397">
                  <c:v>33375712.248095866</c:v>
                </c:pt>
                <c:pt idx="398">
                  <c:v>33166792.422478158</c:v>
                </c:pt>
                <c:pt idx="399">
                  <c:v>32954202.214633036</c:v>
                </c:pt>
                <c:pt idx="400">
                  <c:v>32737903.6264267</c:v>
                </c:pt>
                <c:pt idx="401">
                  <c:v>32517858.31654803</c:v>
                </c:pt>
                <c:pt idx="402">
                  <c:v>32294027.597570665</c:v>
                </c:pt>
                <c:pt idx="403">
                  <c:v>32066372.432990592</c:v>
                </c:pt>
                <c:pt idx="404">
                  <c:v>31834853.434238944</c:v>
                </c:pt>
                <c:pt idx="405">
                  <c:v>31599430.85766981</c:v>
                </c:pt>
                <c:pt idx="406">
                  <c:v>31360064.601522937</c:v>
                </c:pt>
                <c:pt idx="407">
                  <c:v>31116714.202861</c:v>
                </c:pt>
                <c:pt idx="408">
                  <c:v>30869338.8344813</c:v>
                </c:pt>
                <c:pt idx="409">
                  <c:v>30617897.3018017</c:v>
                </c:pt>
                <c:pt idx="410">
                  <c:v>30362348.039720498</c:v>
                </c:pt>
                <c:pt idx="411">
                  <c:v>30102649.10945009</c:v>
                </c:pt>
                <c:pt idx="412">
                  <c:v>29838758.195324216</c:v>
                </c:pt>
                <c:pt idx="413">
                  <c:v>29570632.601578526</c:v>
                </c:pt>
                <c:pt idx="414">
                  <c:v>29298229.249104235</c:v>
                </c:pt>
                <c:pt idx="415">
                  <c:v>29021504.672174722</c:v>
                </c:pt>
                <c:pt idx="416">
                  <c:v>28740415.0151448</c:v>
                </c:pt>
                <c:pt idx="417">
                  <c:v>28454916.029122382</c:v>
                </c:pt>
                <c:pt idx="418">
                  <c:v>28164963.068612434</c:v>
                </c:pt>
                <c:pt idx="419">
                  <c:v>27870511.088132843</c:v>
                </c:pt>
                <c:pt idx="420">
                  <c:v>27571514.63880213</c:v>
                </c:pt>
                <c:pt idx="421">
                  <c:v>27267927.864898615</c:v>
                </c:pt>
                <c:pt idx="422">
                  <c:v>26959704.500390902</c:v>
                </c:pt>
                <c:pt idx="423">
                  <c:v>26646797.865439437</c:v>
                </c:pt>
                <c:pt idx="424">
                  <c:v>26329160.862868834</c:v>
                </c:pt>
                <c:pt idx="425">
                  <c:v>26006745.974610806</c:v>
                </c:pt>
                <c:pt idx="426">
                  <c:v>25679505.258117445</c:v>
                </c:pt>
                <c:pt idx="427">
                  <c:v>25347390.342744526</c:v>
                </c:pt>
                <c:pt idx="428">
                  <c:v>25010352.42610471</c:v>
                </c:pt>
                <c:pt idx="429">
                  <c:v>24668342.2703903</c:v>
                </c:pt>
                <c:pt idx="430">
                  <c:v>24321310.19866536</c:v>
                </c:pt>
                <c:pt idx="431">
                  <c:v>23969206.091126904</c:v>
                </c:pt>
                <c:pt idx="432">
                  <c:v>23611979.381334912</c:v>
                </c:pt>
                <c:pt idx="433">
                  <c:v>23249579.052410927</c:v>
                </c:pt>
                <c:pt idx="434">
                  <c:v>22881953.633204967</c:v>
                </c:pt>
                <c:pt idx="435">
                  <c:v>22509051.194430493</c:v>
                </c:pt>
                <c:pt idx="436">
                  <c:v>22130819.34476716</c:v>
                </c:pt>
                <c:pt idx="437">
                  <c:v>21747205.22693107</c:v>
                </c:pt>
                <c:pt idx="438">
                  <c:v>21358155.513712313</c:v>
                </c:pt>
                <c:pt idx="439">
                  <c:v>20963616.40397949</c:v>
                </c:pt>
                <c:pt idx="440">
                  <c:v>20563533.618650917</c:v>
                </c:pt>
                <c:pt idx="441">
                  <c:v>20157852.396632284</c:v>
                </c:pt>
                <c:pt idx="442">
                  <c:v>19746517.490720507</c:v>
                </c:pt>
                <c:pt idx="443">
                  <c:v>19329473.16347339</c:v>
                </c:pt>
                <c:pt idx="444">
                  <c:v>18906663.18304496</c:v>
                </c:pt>
                <c:pt idx="445">
                  <c:v>18478030.818986062</c:v>
                </c:pt>
                <c:pt idx="446">
                  <c:v>18043518.838010024</c:v>
                </c:pt>
                <c:pt idx="447">
                  <c:v>17603069.499723036</c:v>
                </c:pt>
                <c:pt idx="448">
                  <c:v>17156624.552319</c:v>
                </c:pt>
                <c:pt idx="449">
                  <c:v>16704125.228238523</c:v>
                </c:pt>
                <c:pt idx="450">
                  <c:v>16245512.239791762</c:v>
                </c:pt>
                <c:pt idx="451">
                  <c:v>15780725.774744872</c:v>
                </c:pt>
                <c:pt idx="452">
                  <c:v>15309705.491869664</c:v>
                </c:pt>
                <c:pt idx="453">
                  <c:v>14832390.51645628</c:v>
                </c:pt>
                <c:pt idx="454">
                  <c:v>14348719.43578847</c:v>
                </c:pt>
                <c:pt idx="455">
                  <c:v>13858630.29458125</c:v>
                </c:pt>
                <c:pt idx="456">
                  <c:v>13362060.590380583</c:v>
                </c:pt>
                <c:pt idx="457">
                  <c:v>12858947.268924786</c:v>
                </c:pt>
                <c:pt idx="458">
                  <c:v>12349226.719467336</c:v>
                </c:pt>
                <c:pt idx="459">
                  <c:v>11832834.770060787</c:v>
                </c:pt>
                <c:pt idx="460">
                  <c:v>11309706.68280143</c:v>
                </c:pt>
                <c:pt idx="461">
                  <c:v>10779777.14903441</c:v>
                </c:pt>
                <c:pt idx="462">
                  <c:v>10242980.28451897</c:v>
                </c:pt>
                <c:pt idx="463">
                  <c:v>9699249.624553468</c:v>
                </c:pt>
                <c:pt idx="464">
                  <c:v>9148518.119059864</c:v>
                </c:pt>
                <c:pt idx="465">
                  <c:v>8590718.12762733</c:v>
                </c:pt>
                <c:pt idx="466">
                  <c:v>8025781.414514634</c:v>
                </c:pt>
                <c:pt idx="467">
                  <c:v>7453639.143610999</c:v>
                </c:pt>
                <c:pt idx="468">
                  <c:v>6874221.873355046</c:v>
                </c:pt>
                <c:pt idx="469">
                  <c:v>6287459.551611493</c:v>
                </c:pt>
                <c:pt idx="470">
                  <c:v>5693281.510505291</c:v>
                </c:pt>
                <c:pt idx="471">
                  <c:v>5091616.4612127915</c:v>
                </c:pt>
                <c:pt idx="472">
                  <c:v>4482392.488709644</c:v>
                </c:pt>
                <c:pt idx="473">
                  <c:v>3865537.046475022</c:v>
                </c:pt>
                <c:pt idx="474">
                  <c:v>3240976.9511518576</c:v>
                </c:pt>
                <c:pt idx="475">
                  <c:v>2608638.377162697</c:v>
                </c:pt>
                <c:pt idx="476">
                  <c:v>1968446.8512808152</c:v>
                </c:pt>
                <c:pt idx="477">
                  <c:v>1320327.2471562289</c:v>
                </c:pt>
                <c:pt idx="478">
                  <c:v>664203.7797962183</c:v>
                </c:pt>
                <c:pt idx="479">
                  <c:v>1.7113052308559418E-08</c:v>
                </c:pt>
              </c:numCache>
            </c:numRef>
          </c:val>
        </c:ser>
        <c:axId val="16076169"/>
        <c:axId val="7663606"/>
      </c:areaChart>
      <c:catAx>
        <c:axId val="1607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Mánuðir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663606"/>
        <c:crosses val="autoZero"/>
        <c:auto val="1"/>
        <c:lblOffset val="100"/>
        <c:tickLblSkip val="20"/>
        <c:noMultiLvlLbl val="0"/>
      </c:catAx>
      <c:valAx>
        <c:axId val="7663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Eftirstöðvar láns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#,##0\ &quot;kr.&quot;" sourceLinked="0"/>
        <c:majorTickMark val="none"/>
        <c:minorTickMark val="none"/>
        <c:tickLblPos val="nextTo"/>
        <c:spPr>
          <a:ln w="3175">
            <a:noFill/>
          </a:ln>
        </c:spPr>
        <c:crossAx val="1607616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4"/>
  <sheetViews>
    <sheetView showGridLines="0" zoomScalePageLayoutView="0" workbookViewId="0" topLeftCell="A1">
      <pane xSplit="1" ySplit="8" topLeftCell="B2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5" sqref="C5"/>
    </sheetView>
  </sheetViews>
  <sheetFormatPr defaultColWidth="9.140625" defaultRowHeight="12.75"/>
  <cols>
    <col min="1" max="1" width="2.140625" style="1" customWidth="1"/>
    <col min="2" max="2" width="14.28125" style="16" customWidth="1"/>
    <col min="3" max="7" width="13.421875" style="1" customWidth="1"/>
    <col min="8" max="16384" width="9.140625" style="1" customWidth="1"/>
  </cols>
  <sheetData>
    <row r="1" ht="14.25">
      <c r="B1" s="1"/>
    </row>
    <row r="2" spans="2:4" ht="18.75">
      <c r="B2" s="18" t="s">
        <v>0</v>
      </c>
      <c r="D2" s="3"/>
    </row>
    <row r="3" ht="14.25">
      <c r="B3" s="4"/>
    </row>
    <row r="4" spans="2:6" ht="14.25">
      <c r="B4" s="17" t="s">
        <v>12</v>
      </c>
      <c r="C4" s="6">
        <v>20000000</v>
      </c>
      <c r="E4" s="1" t="s">
        <v>3</v>
      </c>
      <c r="F4" s="8">
        <f>IF(OR(Fj.afborgana="",Fj.afborgana=0,Höfuðstól=""),"",Höfuðstól/Fj.afborgana)</f>
        <v>41666.666666666664</v>
      </c>
    </row>
    <row r="5" spans="2:6" ht="14.25">
      <c r="B5" s="17" t="s">
        <v>4</v>
      </c>
      <c r="C5" s="20">
        <v>0.0465</v>
      </c>
      <c r="E5" s="1" t="s">
        <v>9</v>
      </c>
      <c r="F5" s="8">
        <f>IF(E9="","",SUM(E9:E1000))</f>
        <v>18638749.99999997</v>
      </c>
    </row>
    <row r="6" spans="2:6" ht="14.25">
      <c r="B6" s="17" t="s">
        <v>1</v>
      </c>
      <c r="C6" s="11">
        <v>480</v>
      </c>
      <c r="E6" s="1" t="s">
        <v>10</v>
      </c>
      <c r="F6" s="8">
        <f>IF(F9="","",SUM(F9:F1000))</f>
        <v>38638749.99999997</v>
      </c>
    </row>
    <row r="7" ht="14.25">
      <c r="B7" s="1"/>
    </row>
    <row r="8" spans="2:7" ht="33.75" customHeight="1" thickBot="1">
      <c r="B8" s="13" t="s">
        <v>2</v>
      </c>
      <c r="C8" s="14" t="s">
        <v>7</v>
      </c>
      <c r="D8" s="15" t="s">
        <v>3</v>
      </c>
      <c r="E8" s="15" t="s">
        <v>4</v>
      </c>
      <c r="F8" s="15" t="s">
        <v>5</v>
      </c>
      <c r="G8" s="14" t="s">
        <v>8</v>
      </c>
    </row>
    <row r="9" spans="2:7" ht="14.25">
      <c r="B9" s="16">
        <f>IF(OR(Höfuðstól="",Vextir="",Fj.afborgana="",Höfuðstól=0,Fj.afborgana=0),"",1)</f>
        <v>1</v>
      </c>
      <c r="C9" s="17">
        <f>IF(B9="","",Höfuðstól)</f>
        <v>20000000</v>
      </c>
      <c r="D9" s="17">
        <f aca="true" t="shared" si="0" ref="D9:D72">IF(B9="","",Greiðsla)</f>
        <v>41666.666666666664</v>
      </c>
      <c r="E9" s="17">
        <f aca="true" t="shared" si="1" ref="E9:E72">IF(B9="","",C9*Vextir/12)</f>
        <v>77500</v>
      </c>
      <c r="F9" s="17">
        <f>IF(D9="","",D9+E9)</f>
        <v>119166.66666666666</v>
      </c>
      <c r="G9" s="17">
        <f aca="true" t="shared" si="2" ref="G9:G72">IF(B9="","",C9-D9)</f>
        <v>19958333.333333332</v>
      </c>
    </row>
    <row r="10" spans="2:7" ht="14.25">
      <c r="B10" s="16">
        <f aca="true" t="shared" si="3" ref="B10:B73">IF(OR(B9="",B9=Fj.afborgana),"",B9+1)</f>
        <v>2</v>
      </c>
      <c r="C10" s="17">
        <f aca="true" t="shared" si="4" ref="C10:C73">IF(B10="","",G9)</f>
        <v>19958333.333333332</v>
      </c>
      <c r="D10" s="17">
        <f t="shared" si="0"/>
        <v>41666.666666666664</v>
      </c>
      <c r="E10" s="17">
        <f t="shared" si="1"/>
        <v>77338.54166666666</v>
      </c>
      <c r="F10" s="17">
        <f aca="true" t="shared" si="5" ref="F10:F73">IF(D10="","",D10+E10)</f>
        <v>119005.20833333331</v>
      </c>
      <c r="G10" s="17">
        <f t="shared" si="2"/>
        <v>19916666.666666664</v>
      </c>
    </row>
    <row r="11" spans="2:7" ht="14.25">
      <c r="B11" s="16">
        <f t="shared" si="3"/>
        <v>3</v>
      </c>
      <c r="C11" s="17">
        <f t="shared" si="4"/>
        <v>19916666.666666664</v>
      </c>
      <c r="D11" s="17">
        <f t="shared" si="0"/>
        <v>41666.666666666664</v>
      </c>
      <c r="E11" s="17">
        <f t="shared" si="1"/>
        <v>77177.08333333333</v>
      </c>
      <c r="F11" s="17">
        <f t="shared" si="5"/>
        <v>118843.75</v>
      </c>
      <c r="G11" s="17">
        <f t="shared" si="2"/>
        <v>19874999.999999996</v>
      </c>
    </row>
    <row r="12" spans="2:7" ht="14.25">
      <c r="B12" s="16">
        <f t="shared" si="3"/>
        <v>4</v>
      </c>
      <c r="C12" s="17">
        <f t="shared" si="4"/>
        <v>19874999.999999996</v>
      </c>
      <c r="D12" s="17">
        <f t="shared" si="0"/>
        <v>41666.666666666664</v>
      </c>
      <c r="E12" s="17">
        <f t="shared" si="1"/>
        <v>77015.62499999999</v>
      </c>
      <c r="F12" s="17">
        <f t="shared" si="5"/>
        <v>118682.29166666666</v>
      </c>
      <c r="G12" s="17">
        <f t="shared" si="2"/>
        <v>19833333.33333333</v>
      </c>
    </row>
    <row r="13" spans="2:7" ht="14.25">
      <c r="B13" s="16">
        <f t="shared" si="3"/>
        <v>5</v>
      </c>
      <c r="C13" s="17">
        <f t="shared" si="4"/>
        <v>19833333.33333333</v>
      </c>
      <c r="D13" s="17">
        <f t="shared" si="0"/>
        <v>41666.666666666664</v>
      </c>
      <c r="E13" s="17">
        <f t="shared" si="1"/>
        <v>76854.16666666664</v>
      </c>
      <c r="F13" s="17">
        <f t="shared" si="5"/>
        <v>118520.83333333331</v>
      </c>
      <c r="G13" s="17">
        <f t="shared" si="2"/>
        <v>19791666.66666666</v>
      </c>
    </row>
    <row r="14" spans="2:7" ht="14.25">
      <c r="B14" s="16">
        <f t="shared" si="3"/>
        <v>6</v>
      </c>
      <c r="C14" s="17">
        <f t="shared" si="4"/>
        <v>19791666.66666666</v>
      </c>
      <c r="D14" s="17">
        <f t="shared" si="0"/>
        <v>41666.666666666664</v>
      </c>
      <c r="E14" s="17">
        <f t="shared" si="1"/>
        <v>76692.7083333333</v>
      </c>
      <c r="F14" s="17">
        <f t="shared" si="5"/>
        <v>118359.37499999997</v>
      </c>
      <c r="G14" s="17">
        <f t="shared" si="2"/>
        <v>19749999.999999993</v>
      </c>
    </row>
    <row r="15" spans="2:7" ht="14.25">
      <c r="B15" s="16">
        <f t="shared" si="3"/>
        <v>7</v>
      </c>
      <c r="C15" s="17">
        <f t="shared" si="4"/>
        <v>19749999.999999993</v>
      </c>
      <c r="D15" s="17">
        <f t="shared" si="0"/>
        <v>41666.666666666664</v>
      </c>
      <c r="E15" s="17">
        <f t="shared" si="1"/>
        <v>76531.24999999997</v>
      </c>
      <c r="F15" s="17">
        <f t="shared" si="5"/>
        <v>118197.91666666663</v>
      </c>
      <c r="G15" s="17">
        <f t="shared" si="2"/>
        <v>19708333.333333325</v>
      </c>
    </row>
    <row r="16" spans="2:7" ht="14.25">
      <c r="B16" s="16">
        <f t="shared" si="3"/>
        <v>8</v>
      </c>
      <c r="C16" s="17">
        <f t="shared" si="4"/>
        <v>19708333.333333325</v>
      </c>
      <c r="D16" s="17">
        <f t="shared" si="0"/>
        <v>41666.666666666664</v>
      </c>
      <c r="E16" s="17">
        <f t="shared" si="1"/>
        <v>76369.79166666663</v>
      </c>
      <c r="F16" s="17">
        <f t="shared" si="5"/>
        <v>118036.45833333328</v>
      </c>
      <c r="G16" s="17">
        <f t="shared" si="2"/>
        <v>19666666.666666657</v>
      </c>
    </row>
    <row r="17" spans="2:7" ht="14.25">
      <c r="B17" s="16">
        <f t="shared" si="3"/>
        <v>9</v>
      </c>
      <c r="C17" s="17">
        <f t="shared" si="4"/>
        <v>19666666.666666657</v>
      </c>
      <c r="D17" s="17">
        <f t="shared" si="0"/>
        <v>41666.666666666664</v>
      </c>
      <c r="E17" s="17">
        <f t="shared" si="1"/>
        <v>76208.3333333333</v>
      </c>
      <c r="F17" s="17">
        <f t="shared" si="5"/>
        <v>117874.99999999997</v>
      </c>
      <c r="G17" s="17">
        <f t="shared" si="2"/>
        <v>19624999.99999999</v>
      </c>
    </row>
    <row r="18" spans="2:7" ht="14.25">
      <c r="B18" s="16">
        <f t="shared" si="3"/>
        <v>10</v>
      </c>
      <c r="C18" s="17">
        <f t="shared" si="4"/>
        <v>19624999.99999999</v>
      </c>
      <c r="D18" s="17">
        <f t="shared" si="0"/>
        <v>41666.666666666664</v>
      </c>
      <c r="E18" s="17">
        <f t="shared" si="1"/>
        <v>76046.87499999996</v>
      </c>
      <c r="F18" s="17">
        <f t="shared" si="5"/>
        <v>117713.54166666663</v>
      </c>
      <c r="G18" s="17">
        <f t="shared" si="2"/>
        <v>19583333.33333332</v>
      </c>
    </row>
    <row r="19" spans="2:7" ht="14.25">
      <c r="B19" s="16">
        <f t="shared" si="3"/>
        <v>11</v>
      </c>
      <c r="C19" s="17">
        <f t="shared" si="4"/>
        <v>19583333.33333332</v>
      </c>
      <c r="D19" s="17">
        <f t="shared" si="0"/>
        <v>41666.666666666664</v>
      </c>
      <c r="E19" s="17">
        <f t="shared" si="1"/>
        <v>75885.41666666661</v>
      </c>
      <c r="F19" s="17">
        <f t="shared" si="5"/>
        <v>117552.08333333328</v>
      </c>
      <c r="G19" s="17">
        <f t="shared" si="2"/>
        <v>19541666.666666653</v>
      </c>
    </row>
    <row r="20" spans="2:7" ht="14.25">
      <c r="B20" s="16">
        <f t="shared" si="3"/>
        <v>12</v>
      </c>
      <c r="C20" s="17">
        <f t="shared" si="4"/>
        <v>19541666.666666653</v>
      </c>
      <c r="D20" s="17">
        <f t="shared" si="0"/>
        <v>41666.666666666664</v>
      </c>
      <c r="E20" s="17">
        <f t="shared" si="1"/>
        <v>75723.95833333327</v>
      </c>
      <c r="F20" s="17">
        <f t="shared" si="5"/>
        <v>117390.62499999994</v>
      </c>
      <c r="G20" s="17">
        <f t="shared" si="2"/>
        <v>19499999.999999985</v>
      </c>
    </row>
    <row r="21" spans="2:7" ht="14.25">
      <c r="B21" s="16">
        <f t="shared" si="3"/>
        <v>13</v>
      </c>
      <c r="C21" s="17">
        <f t="shared" si="4"/>
        <v>19499999.999999985</v>
      </c>
      <c r="D21" s="17">
        <f t="shared" si="0"/>
        <v>41666.666666666664</v>
      </c>
      <c r="E21" s="17">
        <f t="shared" si="1"/>
        <v>75562.49999999994</v>
      </c>
      <c r="F21" s="17">
        <f t="shared" si="5"/>
        <v>117229.1666666666</v>
      </c>
      <c r="G21" s="17">
        <f t="shared" si="2"/>
        <v>19458333.333333317</v>
      </c>
    </row>
    <row r="22" spans="2:7" ht="14.25">
      <c r="B22" s="16">
        <f t="shared" si="3"/>
        <v>14</v>
      </c>
      <c r="C22" s="17">
        <f t="shared" si="4"/>
        <v>19458333.333333317</v>
      </c>
      <c r="D22" s="17">
        <f t="shared" si="0"/>
        <v>41666.666666666664</v>
      </c>
      <c r="E22" s="17">
        <f t="shared" si="1"/>
        <v>75401.0416666666</v>
      </c>
      <c r="F22" s="17">
        <f t="shared" si="5"/>
        <v>117067.70833333326</v>
      </c>
      <c r="G22" s="17">
        <f t="shared" si="2"/>
        <v>19416666.66666665</v>
      </c>
    </row>
    <row r="23" spans="2:7" ht="14.25">
      <c r="B23" s="16">
        <f t="shared" si="3"/>
        <v>15</v>
      </c>
      <c r="C23" s="17">
        <f t="shared" si="4"/>
        <v>19416666.66666665</v>
      </c>
      <c r="D23" s="17">
        <f t="shared" si="0"/>
        <v>41666.666666666664</v>
      </c>
      <c r="E23" s="17">
        <f t="shared" si="1"/>
        <v>75239.58333333327</v>
      </c>
      <c r="F23" s="17">
        <f t="shared" si="5"/>
        <v>116906.24999999994</v>
      </c>
      <c r="G23" s="17">
        <f t="shared" si="2"/>
        <v>19374999.99999998</v>
      </c>
    </row>
    <row r="24" spans="2:7" ht="14.25">
      <c r="B24" s="16">
        <f t="shared" si="3"/>
        <v>16</v>
      </c>
      <c r="C24" s="17">
        <f t="shared" si="4"/>
        <v>19374999.99999998</v>
      </c>
      <c r="D24" s="17">
        <f t="shared" si="0"/>
        <v>41666.666666666664</v>
      </c>
      <c r="E24" s="17">
        <f t="shared" si="1"/>
        <v>75078.12499999993</v>
      </c>
      <c r="F24" s="17">
        <f t="shared" si="5"/>
        <v>116744.7916666666</v>
      </c>
      <c r="G24" s="17">
        <f t="shared" si="2"/>
        <v>19333333.333333313</v>
      </c>
    </row>
    <row r="25" spans="2:7" ht="14.25">
      <c r="B25" s="16">
        <f t="shared" si="3"/>
        <v>17</v>
      </c>
      <c r="C25" s="17">
        <f t="shared" si="4"/>
        <v>19333333.333333313</v>
      </c>
      <c r="D25" s="17">
        <f t="shared" si="0"/>
        <v>41666.666666666664</v>
      </c>
      <c r="E25" s="17">
        <f t="shared" si="1"/>
        <v>74916.66666666658</v>
      </c>
      <c r="F25" s="17">
        <f t="shared" si="5"/>
        <v>116583.33333333326</v>
      </c>
      <c r="G25" s="17">
        <f t="shared" si="2"/>
        <v>19291666.666666646</v>
      </c>
    </row>
    <row r="26" spans="2:7" ht="14.25">
      <c r="B26" s="16">
        <f t="shared" si="3"/>
        <v>18</v>
      </c>
      <c r="C26" s="17">
        <f t="shared" si="4"/>
        <v>19291666.666666646</v>
      </c>
      <c r="D26" s="17">
        <f t="shared" si="0"/>
        <v>41666.666666666664</v>
      </c>
      <c r="E26" s="17">
        <f t="shared" si="1"/>
        <v>74755.20833333326</v>
      </c>
      <c r="F26" s="17">
        <f t="shared" si="5"/>
        <v>116421.87499999991</v>
      </c>
      <c r="G26" s="17">
        <f t="shared" si="2"/>
        <v>19249999.999999978</v>
      </c>
    </row>
    <row r="27" spans="2:7" ht="14.25">
      <c r="B27" s="16">
        <f t="shared" si="3"/>
        <v>19</v>
      </c>
      <c r="C27" s="17">
        <f t="shared" si="4"/>
        <v>19249999.999999978</v>
      </c>
      <c r="D27" s="17">
        <f t="shared" si="0"/>
        <v>41666.666666666664</v>
      </c>
      <c r="E27" s="17">
        <f t="shared" si="1"/>
        <v>74593.74999999991</v>
      </c>
      <c r="F27" s="17">
        <f t="shared" si="5"/>
        <v>116260.41666666657</v>
      </c>
      <c r="G27" s="17">
        <f t="shared" si="2"/>
        <v>19208333.33333331</v>
      </c>
    </row>
    <row r="28" spans="2:7" ht="14.25">
      <c r="B28" s="16">
        <f t="shared" si="3"/>
        <v>20</v>
      </c>
      <c r="C28" s="17">
        <f t="shared" si="4"/>
        <v>19208333.33333331</v>
      </c>
      <c r="D28" s="17">
        <f t="shared" si="0"/>
        <v>41666.666666666664</v>
      </c>
      <c r="E28" s="17">
        <f t="shared" si="1"/>
        <v>74432.29166666658</v>
      </c>
      <c r="F28" s="17">
        <f t="shared" si="5"/>
        <v>116098.95833333326</v>
      </c>
      <c r="G28" s="17">
        <f t="shared" si="2"/>
        <v>19166666.66666664</v>
      </c>
    </row>
    <row r="29" spans="2:7" ht="14.25">
      <c r="B29" s="16">
        <f t="shared" si="3"/>
        <v>21</v>
      </c>
      <c r="C29" s="17">
        <f t="shared" si="4"/>
        <v>19166666.66666664</v>
      </c>
      <c r="D29" s="17">
        <f t="shared" si="0"/>
        <v>41666.666666666664</v>
      </c>
      <c r="E29" s="17">
        <f t="shared" si="1"/>
        <v>74270.83333333324</v>
      </c>
      <c r="F29" s="17">
        <f t="shared" si="5"/>
        <v>115937.49999999991</v>
      </c>
      <c r="G29" s="17">
        <f t="shared" si="2"/>
        <v>19124999.999999974</v>
      </c>
    </row>
    <row r="30" spans="2:7" ht="14.25">
      <c r="B30" s="16">
        <f t="shared" si="3"/>
        <v>22</v>
      </c>
      <c r="C30" s="17">
        <f t="shared" si="4"/>
        <v>19124999.999999974</v>
      </c>
      <c r="D30" s="17">
        <f t="shared" si="0"/>
        <v>41666.666666666664</v>
      </c>
      <c r="E30" s="17">
        <f t="shared" si="1"/>
        <v>74109.3749999999</v>
      </c>
      <c r="F30" s="17">
        <f t="shared" si="5"/>
        <v>115776.04166666657</v>
      </c>
      <c r="G30" s="17">
        <f t="shared" si="2"/>
        <v>19083333.333333306</v>
      </c>
    </row>
    <row r="31" spans="2:7" ht="14.25">
      <c r="B31" s="16">
        <f t="shared" si="3"/>
        <v>23</v>
      </c>
      <c r="C31" s="17">
        <f t="shared" si="4"/>
        <v>19083333.333333306</v>
      </c>
      <c r="D31" s="17">
        <f t="shared" si="0"/>
        <v>41666.666666666664</v>
      </c>
      <c r="E31" s="17">
        <f t="shared" si="1"/>
        <v>73947.91666666656</v>
      </c>
      <c r="F31" s="17">
        <f t="shared" si="5"/>
        <v>115614.58333333323</v>
      </c>
      <c r="G31" s="17">
        <f t="shared" si="2"/>
        <v>19041666.666666638</v>
      </c>
    </row>
    <row r="32" spans="2:7" ht="14.25">
      <c r="B32" s="16">
        <f t="shared" si="3"/>
        <v>24</v>
      </c>
      <c r="C32" s="17">
        <f t="shared" si="4"/>
        <v>19041666.666666638</v>
      </c>
      <c r="D32" s="17">
        <f t="shared" si="0"/>
        <v>41666.666666666664</v>
      </c>
      <c r="E32" s="17">
        <f t="shared" si="1"/>
        <v>73786.45833333323</v>
      </c>
      <c r="F32" s="17">
        <f t="shared" si="5"/>
        <v>115453.12499999988</v>
      </c>
      <c r="G32" s="17">
        <f t="shared" si="2"/>
        <v>18999999.99999997</v>
      </c>
    </row>
    <row r="33" spans="2:7" ht="14.25">
      <c r="B33" s="16">
        <f t="shared" si="3"/>
        <v>25</v>
      </c>
      <c r="C33" s="17">
        <f t="shared" si="4"/>
        <v>18999999.99999997</v>
      </c>
      <c r="D33" s="17">
        <f t="shared" si="0"/>
        <v>41666.666666666664</v>
      </c>
      <c r="E33" s="17">
        <f t="shared" si="1"/>
        <v>73624.99999999988</v>
      </c>
      <c r="F33" s="17">
        <f t="shared" si="5"/>
        <v>115291.66666666654</v>
      </c>
      <c r="G33" s="17">
        <f t="shared" si="2"/>
        <v>18958333.333333302</v>
      </c>
    </row>
    <row r="34" spans="2:7" ht="14.25">
      <c r="B34" s="16">
        <f t="shared" si="3"/>
        <v>26</v>
      </c>
      <c r="C34" s="17">
        <f t="shared" si="4"/>
        <v>18958333.333333302</v>
      </c>
      <c r="D34" s="17">
        <f t="shared" si="0"/>
        <v>41666.666666666664</v>
      </c>
      <c r="E34" s="17">
        <f t="shared" si="1"/>
        <v>73463.54166666656</v>
      </c>
      <c r="F34" s="17">
        <f t="shared" si="5"/>
        <v>115130.20833333323</v>
      </c>
      <c r="G34" s="17">
        <f t="shared" si="2"/>
        <v>18916666.666666634</v>
      </c>
    </row>
    <row r="35" spans="2:7" ht="14.25">
      <c r="B35" s="16">
        <f t="shared" si="3"/>
        <v>27</v>
      </c>
      <c r="C35" s="17">
        <f t="shared" si="4"/>
        <v>18916666.666666634</v>
      </c>
      <c r="D35" s="17">
        <f t="shared" si="0"/>
        <v>41666.666666666664</v>
      </c>
      <c r="E35" s="17">
        <f t="shared" si="1"/>
        <v>73302.08333333321</v>
      </c>
      <c r="F35" s="17">
        <f t="shared" si="5"/>
        <v>114968.74999999988</v>
      </c>
      <c r="G35" s="17">
        <f t="shared" si="2"/>
        <v>18874999.999999966</v>
      </c>
    </row>
    <row r="36" spans="2:7" ht="14.25">
      <c r="B36" s="16">
        <f t="shared" si="3"/>
        <v>28</v>
      </c>
      <c r="C36" s="17">
        <f t="shared" si="4"/>
        <v>18874999.999999966</v>
      </c>
      <c r="D36" s="17">
        <f t="shared" si="0"/>
        <v>41666.666666666664</v>
      </c>
      <c r="E36" s="17">
        <f t="shared" si="1"/>
        <v>73140.62499999987</v>
      </c>
      <c r="F36" s="17">
        <f t="shared" si="5"/>
        <v>114807.29166666654</v>
      </c>
      <c r="G36" s="17">
        <f t="shared" si="2"/>
        <v>18833333.3333333</v>
      </c>
    </row>
    <row r="37" spans="2:7" ht="14.25">
      <c r="B37" s="16">
        <f t="shared" si="3"/>
        <v>29</v>
      </c>
      <c r="C37" s="17">
        <f t="shared" si="4"/>
        <v>18833333.3333333</v>
      </c>
      <c r="D37" s="17">
        <f t="shared" si="0"/>
        <v>41666.666666666664</v>
      </c>
      <c r="E37" s="17">
        <f t="shared" si="1"/>
        <v>72979.16666666653</v>
      </c>
      <c r="F37" s="17">
        <f t="shared" si="5"/>
        <v>114645.8333333332</v>
      </c>
      <c r="G37" s="17">
        <f t="shared" si="2"/>
        <v>18791666.66666663</v>
      </c>
    </row>
    <row r="38" spans="2:7" ht="14.25">
      <c r="B38" s="16">
        <f t="shared" si="3"/>
        <v>30</v>
      </c>
      <c r="C38" s="17">
        <f t="shared" si="4"/>
        <v>18791666.66666663</v>
      </c>
      <c r="D38" s="17">
        <f t="shared" si="0"/>
        <v>41666.666666666664</v>
      </c>
      <c r="E38" s="17">
        <f t="shared" si="1"/>
        <v>72817.7083333332</v>
      </c>
      <c r="F38" s="17">
        <f t="shared" si="5"/>
        <v>114484.37499999985</v>
      </c>
      <c r="G38" s="17">
        <f t="shared" si="2"/>
        <v>18749999.999999963</v>
      </c>
    </row>
    <row r="39" spans="2:7" ht="14.25">
      <c r="B39" s="16">
        <f t="shared" si="3"/>
        <v>31</v>
      </c>
      <c r="C39" s="17">
        <f t="shared" si="4"/>
        <v>18749999.999999963</v>
      </c>
      <c r="D39" s="17">
        <f t="shared" si="0"/>
        <v>41666.666666666664</v>
      </c>
      <c r="E39" s="17">
        <f t="shared" si="1"/>
        <v>72656.24999999985</v>
      </c>
      <c r="F39" s="17">
        <f t="shared" si="5"/>
        <v>114322.91666666651</v>
      </c>
      <c r="G39" s="17">
        <f t="shared" si="2"/>
        <v>18708333.333333295</v>
      </c>
    </row>
    <row r="40" spans="2:7" ht="14.25">
      <c r="B40" s="16">
        <f t="shared" si="3"/>
        <v>32</v>
      </c>
      <c r="C40" s="17">
        <f t="shared" si="4"/>
        <v>18708333.333333295</v>
      </c>
      <c r="D40" s="17">
        <f t="shared" si="0"/>
        <v>41666.666666666664</v>
      </c>
      <c r="E40" s="17">
        <f t="shared" si="1"/>
        <v>72494.79166666653</v>
      </c>
      <c r="F40" s="17">
        <f t="shared" si="5"/>
        <v>114161.4583333332</v>
      </c>
      <c r="G40" s="17">
        <f t="shared" si="2"/>
        <v>18666666.666666627</v>
      </c>
    </row>
    <row r="41" spans="2:7" ht="14.25">
      <c r="B41" s="16">
        <f t="shared" si="3"/>
        <v>33</v>
      </c>
      <c r="C41" s="17">
        <f t="shared" si="4"/>
        <v>18666666.666666627</v>
      </c>
      <c r="D41" s="17">
        <f t="shared" si="0"/>
        <v>41666.666666666664</v>
      </c>
      <c r="E41" s="17">
        <f t="shared" si="1"/>
        <v>72333.33333333318</v>
      </c>
      <c r="F41" s="17">
        <f t="shared" si="5"/>
        <v>113999.99999999985</v>
      </c>
      <c r="G41" s="17">
        <f t="shared" si="2"/>
        <v>18624999.99999996</v>
      </c>
    </row>
    <row r="42" spans="2:7" ht="14.25">
      <c r="B42" s="16">
        <f t="shared" si="3"/>
        <v>34</v>
      </c>
      <c r="C42" s="17">
        <f t="shared" si="4"/>
        <v>18624999.99999996</v>
      </c>
      <c r="D42" s="17">
        <f t="shared" si="0"/>
        <v>41666.666666666664</v>
      </c>
      <c r="E42" s="17">
        <f t="shared" si="1"/>
        <v>72171.87499999984</v>
      </c>
      <c r="F42" s="17">
        <f t="shared" si="5"/>
        <v>113838.54166666651</v>
      </c>
      <c r="G42" s="17">
        <f t="shared" si="2"/>
        <v>18583333.33333329</v>
      </c>
    </row>
    <row r="43" spans="2:7" ht="14.25">
      <c r="B43" s="16">
        <f t="shared" si="3"/>
        <v>35</v>
      </c>
      <c r="C43" s="17">
        <f t="shared" si="4"/>
        <v>18583333.33333329</v>
      </c>
      <c r="D43" s="17">
        <f t="shared" si="0"/>
        <v>41666.666666666664</v>
      </c>
      <c r="E43" s="17">
        <f t="shared" si="1"/>
        <v>72010.4166666665</v>
      </c>
      <c r="F43" s="17">
        <f t="shared" si="5"/>
        <v>113677.08333333317</v>
      </c>
      <c r="G43" s="17">
        <f t="shared" si="2"/>
        <v>18541666.666666623</v>
      </c>
    </row>
    <row r="44" spans="2:7" ht="14.25">
      <c r="B44" s="16">
        <f t="shared" si="3"/>
        <v>36</v>
      </c>
      <c r="C44" s="17">
        <f t="shared" si="4"/>
        <v>18541666.666666623</v>
      </c>
      <c r="D44" s="17">
        <f t="shared" si="0"/>
        <v>41666.666666666664</v>
      </c>
      <c r="E44" s="17">
        <f t="shared" si="1"/>
        <v>71848.95833333317</v>
      </c>
      <c r="F44" s="17">
        <f t="shared" si="5"/>
        <v>113515.62499999983</v>
      </c>
      <c r="G44" s="17">
        <f t="shared" si="2"/>
        <v>18499999.999999955</v>
      </c>
    </row>
    <row r="45" spans="2:7" ht="14.25">
      <c r="B45" s="16">
        <f t="shared" si="3"/>
        <v>37</v>
      </c>
      <c r="C45" s="17">
        <f t="shared" si="4"/>
        <v>18499999.999999955</v>
      </c>
      <c r="D45" s="17">
        <f t="shared" si="0"/>
        <v>41666.666666666664</v>
      </c>
      <c r="E45" s="17">
        <f t="shared" si="1"/>
        <v>71687.49999999983</v>
      </c>
      <c r="F45" s="17">
        <f t="shared" si="5"/>
        <v>113354.16666666648</v>
      </c>
      <c r="G45" s="17">
        <f t="shared" si="2"/>
        <v>18458333.333333287</v>
      </c>
    </row>
    <row r="46" spans="2:7" ht="14.25">
      <c r="B46" s="16">
        <f t="shared" si="3"/>
        <v>38</v>
      </c>
      <c r="C46" s="17">
        <f t="shared" si="4"/>
        <v>18458333.333333287</v>
      </c>
      <c r="D46" s="17">
        <f t="shared" si="0"/>
        <v>41666.666666666664</v>
      </c>
      <c r="E46" s="17">
        <f t="shared" si="1"/>
        <v>71526.0416666665</v>
      </c>
      <c r="F46" s="17">
        <f t="shared" si="5"/>
        <v>113192.70833333317</v>
      </c>
      <c r="G46" s="17">
        <f t="shared" si="2"/>
        <v>18416666.66666662</v>
      </c>
    </row>
    <row r="47" spans="2:7" ht="14.25">
      <c r="B47" s="16">
        <f t="shared" si="3"/>
        <v>39</v>
      </c>
      <c r="C47" s="17">
        <f t="shared" si="4"/>
        <v>18416666.66666662</v>
      </c>
      <c r="D47" s="17">
        <f t="shared" si="0"/>
        <v>41666.666666666664</v>
      </c>
      <c r="E47" s="17">
        <f t="shared" si="1"/>
        <v>71364.58333333315</v>
      </c>
      <c r="F47" s="17">
        <f t="shared" si="5"/>
        <v>113031.24999999983</v>
      </c>
      <c r="G47" s="17">
        <f t="shared" si="2"/>
        <v>18374999.99999995</v>
      </c>
    </row>
    <row r="48" spans="2:7" ht="14.25">
      <c r="B48" s="16">
        <f t="shared" si="3"/>
        <v>40</v>
      </c>
      <c r="C48" s="17">
        <f t="shared" si="4"/>
        <v>18374999.99999995</v>
      </c>
      <c r="D48" s="17">
        <f t="shared" si="0"/>
        <v>41666.666666666664</v>
      </c>
      <c r="E48" s="17">
        <f t="shared" si="1"/>
        <v>71203.12499999981</v>
      </c>
      <c r="F48" s="17">
        <f t="shared" si="5"/>
        <v>112869.79166666648</v>
      </c>
      <c r="G48" s="17">
        <f t="shared" si="2"/>
        <v>18333333.333333284</v>
      </c>
    </row>
    <row r="49" spans="2:7" ht="14.25">
      <c r="B49" s="16">
        <f t="shared" si="3"/>
        <v>41</v>
      </c>
      <c r="C49" s="17">
        <f t="shared" si="4"/>
        <v>18333333.333333284</v>
      </c>
      <c r="D49" s="17">
        <f t="shared" si="0"/>
        <v>41666.666666666664</v>
      </c>
      <c r="E49" s="17">
        <f t="shared" si="1"/>
        <v>71041.66666666647</v>
      </c>
      <c r="F49" s="17">
        <f t="shared" si="5"/>
        <v>112708.33333333314</v>
      </c>
      <c r="G49" s="17">
        <f t="shared" si="2"/>
        <v>18291666.666666616</v>
      </c>
    </row>
    <row r="50" spans="2:7" ht="14.25">
      <c r="B50" s="16">
        <f t="shared" si="3"/>
        <v>42</v>
      </c>
      <c r="C50" s="17">
        <f t="shared" si="4"/>
        <v>18291666.666666616</v>
      </c>
      <c r="D50" s="17">
        <f t="shared" si="0"/>
        <v>41666.666666666664</v>
      </c>
      <c r="E50" s="17">
        <f t="shared" si="1"/>
        <v>70880.20833333314</v>
      </c>
      <c r="F50" s="17">
        <f t="shared" si="5"/>
        <v>112546.8749999998</v>
      </c>
      <c r="G50" s="17">
        <f t="shared" si="2"/>
        <v>18249999.999999948</v>
      </c>
    </row>
    <row r="51" spans="2:7" ht="14.25">
      <c r="B51" s="16">
        <f t="shared" si="3"/>
        <v>43</v>
      </c>
      <c r="C51" s="17">
        <f t="shared" si="4"/>
        <v>18249999.999999948</v>
      </c>
      <c r="D51" s="17">
        <f t="shared" si="0"/>
        <v>41666.666666666664</v>
      </c>
      <c r="E51" s="17">
        <f t="shared" si="1"/>
        <v>70718.7499999998</v>
      </c>
      <c r="F51" s="17">
        <f t="shared" si="5"/>
        <v>112385.41666666645</v>
      </c>
      <c r="G51" s="17">
        <f t="shared" si="2"/>
        <v>18208333.33333328</v>
      </c>
    </row>
    <row r="52" spans="2:7" ht="14.25">
      <c r="B52" s="16">
        <f t="shared" si="3"/>
        <v>44</v>
      </c>
      <c r="C52" s="17">
        <f t="shared" si="4"/>
        <v>18208333.33333328</v>
      </c>
      <c r="D52" s="17">
        <f t="shared" si="0"/>
        <v>41666.666666666664</v>
      </c>
      <c r="E52" s="17">
        <f t="shared" si="1"/>
        <v>70557.29166666647</v>
      </c>
      <c r="F52" s="17">
        <f t="shared" si="5"/>
        <v>112223.95833333314</v>
      </c>
      <c r="G52" s="17">
        <f t="shared" si="2"/>
        <v>18166666.666666612</v>
      </c>
    </row>
    <row r="53" spans="2:7" ht="14.25">
      <c r="B53" s="16">
        <f t="shared" si="3"/>
        <v>45</v>
      </c>
      <c r="C53" s="17">
        <f t="shared" si="4"/>
        <v>18166666.666666612</v>
      </c>
      <c r="D53" s="17">
        <f t="shared" si="0"/>
        <v>41666.666666666664</v>
      </c>
      <c r="E53" s="17">
        <f t="shared" si="1"/>
        <v>70395.83333333312</v>
      </c>
      <c r="F53" s="17">
        <f t="shared" si="5"/>
        <v>112062.4999999998</v>
      </c>
      <c r="G53" s="17">
        <f t="shared" si="2"/>
        <v>18124999.999999944</v>
      </c>
    </row>
    <row r="54" spans="2:7" ht="14.25">
      <c r="B54" s="16">
        <f t="shared" si="3"/>
        <v>46</v>
      </c>
      <c r="C54" s="17">
        <f t="shared" si="4"/>
        <v>18124999.999999944</v>
      </c>
      <c r="D54" s="17">
        <f t="shared" si="0"/>
        <v>41666.666666666664</v>
      </c>
      <c r="E54" s="17">
        <f t="shared" si="1"/>
        <v>70234.37499999978</v>
      </c>
      <c r="F54" s="17">
        <f t="shared" si="5"/>
        <v>111901.04166666645</v>
      </c>
      <c r="G54" s="17">
        <f t="shared" si="2"/>
        <v>18083333.333333276</v>
      </c>
    </row>
    <row r="55" spans="2:7" ht="14.25">
      <c r="B55" s="16">
        <f t="shared" si="3"/>
        <v>47</v>
      </c>
      <c r="C55" s="17">
        <f t="shared" si="4"/>
        <v>18083333.333333276</v>
      </c>
      <c r="D55" s="17">
        <f t="shared" si="0"/>
        <v>41666.666666666664</v>
      </c>
      <c r="E55" s="17">
        <f t="shared" si="1"/>
        <v>70072.91666666644</v>
      </c>
      <c r="F55" s="17">
        <f t="shared" si="5"/>
        <v>111739.58333333311</v>
      </c>
      <c r="G55" s="17">
        <f t="shared" si="2"/>
        <v>18041666.66666661</v>
      </c>
    </row>
    <row r="56" spans="2:7" ht="14.25">
      <c r="B56" s="16">
        <f t="shared" si="3"/>
        <v>48</v>
      </c>
      <c r="C56" s="17">
        <f t="shared" si="4"/>
        <v>18041666.66666661</v>
      </c>
      <c r="D56" s="17">
        <f t="shared" si="0"/>
        <v>41666.666666666664</v>
      </c>
      <c r="E56" s="17">
        <f t="shared" si="1"/>
        <v>69911.45833333311</v>
      </c>
      <c r="F56" s="17">
        <f t="shared" si="5"/>
        <v>111578.12499999977</v>
      </c>
      <c r="G56" s="17">
        <f t="shared" si="2"/>
        <v>17999999.99999994</v>
      </c>
    </row>
    <row r="57" spans="2:7" ht="14.25">
      <c r="B57" s="16">
        <f t="shared" si="3"/>
        <v>49</v>
      </c>
      <c r="C57" s="17">
        <f t="shared" si="4"/>
        <v>17999999.99999994</v>
      </c>
      <c r="D57" s="17">
        <f t="shared" si="0"/>
        <v>41666.666666666664</v>
      </c>
      <c r="E57" s="17">
        <f t="shared" si="1"/>
        <v>69749.99999999977</v>
      </c>
      <c r="F57" s="17">
        <f t="shared" si="5"/>
        <v>111416.66666666642</v>
      </c>
      <c r="G57" s="17">
        <f t="shared" si="2"/>
        <v>17958333.333333272</v>
      </c>
    </row>
    <row r="58" spans="2:7" ht="14.25">
      <c r="B58" s="16">
        <f t="shared" si="3"/>
        <v>50</v>
      </c>
      <c r="C58" s="17">
        <f t="shared" si="4"/>
        <v>17958333.333333272</v>
      </c>
      <c r="D58" s="17">
        <f t="shared" si="0"/>
        <v>41666.666666666664</v>
      </c>
      <c r="E58" s="17">
        <f t="shared" si="1"/>
        <v>69588.54166666644</v>
      </c>
      <c r="F58" s="17">
        <f t="shared" si="5"/>
        <v>111255.20833333311</v>
      </c>
      <c r="G58" s="17">
        <f t="shared" si="2"/>
        <v>17916666.666666605</v>
      </c>
    </row>
    <row r="59" spans="2:7" ht="14.25">
      <c r="B59" s="16">
        <f t="shared" si="3"/>
        <v>51</v>
      </c>
      <c r="C59" s="17">
        <f t="shared" si="4"/>
        <v>17916666.666666605</v>
      </c>
      <c r="D59" s="17">
        <f t="shared" si="0"/>
        <v>41666.666666666664</v>
      </c>
      <c r="E59" s="17">
        <f t="shared" si="1"/>
        <v>69427.0833333331</v>
      </c>
      <c r="F59" s="17">
        <f t="shared" si="5"/>
        <v>111093.74999999977</v>
      </c>
      <c r="G59" s="17">
        <f t="shared" si="2"/>
        <v>17874999.999999937</v>
      </c>
    </row>
    <row r="60" spans="2:7" ht="14.25">
      <c r="B60" s="16">
        <f t="shared" si="3"/>
        <v>52</v>
      </c>
      <c r="C60" s="17">
        <f t="shared" si="4"/>
        <v>17874999.999999937</v>
      </c>
      <c r="D60" s="17">
        <f t="shared" si="0"/>
        <v>41666.666666666664</v>
      </c>
      <c r="E60" s="17">
        <f t="shared" si="1"/>
        <v>69265.62499999975</v>
      </c>
      <c r="F60" s="17">
        <f t="shared" si="5"/>
        <v>110932.29166666642</v>
      </c>
      <c r="G60" s="17">
        <f t="shared" si="2"/>
        <v>17833333.33333327</v>
      </c>
    </row>
    <row r="61" spans="2:7" ht="14.25">
      <c r="B61" s="16">
        <f t="shared" si="3"/>
        <v>53</v>
      </c>
      <c r="C61" s="17">
        <f t="shared" si="4"/>
        <v>17833333.33333327</v>
      </c>
      <c r="D61" s="17">
        <f t="shared" si="0"/>
        <v>41666.666666666664</v>
      </c>
      <c r="E61" s="17">
        <f t="shared" si="1"/>
        <v>69104.16666666641</v>
      </c>
      <c r="F61" s="17">
        <f t="shared" si="5"/>
        <v>110770.83333333308</v>
      </c>
      <c r="G61" s="17">
        <f t="shared" si="2"/>
        <v>17791666.6666666</v>
      </c>
    </row>
    <row r="62" spans="2:7" ht="14.25">
      <c r="B62" s="16">
        <f t="shared" si="3"/>
        <v>54</v>
      </c>
      <c r="C62" s="17">
        <f t="shared" si="4"/>
        <v>17791666.6666666</v>
      </c>
      <c r="D62" s="17">
        <f t="shared" si="0"/>
        <v>41666.666666666664</v>
      </c>
      <c r="E62" s="17">
        <f t="shared" si="1"/>
        <v>68942.70833333308</v>
      </c>
      <c r="F62" s="17">
        <f t="shared" si="5"/>
        <v>110609.37499999974</v>
      </c>
      <c r="G62" s="17">
        <f t="shared" si="2"/>
        <v>17749999.999999933</v>
      </c>
    </row>
    <row r="63" spans="2:7" ht="14.25">
      <c r="B63" s="16">
        <f t="shared" si="3"/>
        <v>55</v>
      </c>
      <c r="C63" s="17">
        <f t="shared" si="4"/>
        <v>17749999.999999933</v>
      </c>
      <c r="D63" s="17">
        <f t="shared" si="0"/>
        <v>41666.666666666664</v>
      </c>
      <c r="E63" s="17">
        <f t="shared" si="1"/>
        <v>68781.24999999974</v>
      </c>
      <c r="F63" s="17">
        <f t="shared" si="5"/>
        <v>110447.9166666664</v>
      </c>
      <c r="G63" s="17">
        <f t="shared" si="2"/>
        <v>17708333.333333265</v>
      </c>
    </row>
    <row r="64" spans="2:7" ht="14.25">
      <c r="B64" s="16">
        <f t="shared" si="3"/>
        <v>56</v>
      </c>
      <c r="C64" s="17">
        <f t="shared" si="4"/>
        <v>17708333.333333265</v>
      </c>
      <c r="D64" s="17">
        <f t="shared" si="0"/>
        <v>41666.666666666664</v>
      </c>
      <c r="E64" s="17">
        <f t="shared" si="1"/>
        <v>68619.79166666641</v>
      </c>
      <c r="F64" s="17">
        <f t="shared" si="5"/>
        <v>110286.45833333308</v>
      </c>
      <c r="G64" s="17">
        <f t="shared" si="2"/>
        <v>17666666.666666597</v>
      </c>
    </row>
    <row r="65" spans="2:7" ht="14.25">
      <c r="B65" s="16">
        <f t="shared" si="3"/>
        <v>57</v>
      </c>
      <c r="C65" s="17">
        <f t="shared" si="4"/>
        <v>17666666.666666597</v>
      </c>
      <c r="D65" s="17">
        <f t="shared" si="0"/>
        <v>41666.666666666664</v>
      </c>
      <c r="E65" s="17">
        <f t="shared" si="1"/>
        <v>68458.33333333307</v>
      </c>
      <c r="F65" s="17">
        <f t="shared" si="5"/>
        <v>110124.99999999974</v>
      </c>
      <c r="G65" s="17">
        <f t="shared" si="2"/>
        <v>17624999.99999993</v>
      </c>
    </row>
    <row r="66" spans="2:7" ht="14.25">
      <c r="B66" s="16">
        <f t="shared" si="3"/>
        <v>58</v>
      </c>
      <c r="C66" s="17">
        <f t="shared" si="4"/>
        <v>17624999.99999993</v>
      </c>
      <c r="D66" s="17">
        <f t="shared" si="0"/>
        <v>41666.666666666664</v>
      </c>
      <c r="E66" s="17">
        <f t="shared" si="1"/>
        <v>68296.87499999972</v>
      </c>
      <c r="F66" s="17">
        <f t="shared" si="5"/>
        <v>109963.5416666664</v>
      </c>
      <c r="G66" s="17">
        <f t="shared" si="2"/>
        <v>17583333.33333326</v>
      </c>
    </row>
    <row r="67" spans="2:7" ht="14.25">
      <c r="B67" s="16">
        <f t="shared" si="3"/>
        <v>59</v>
      </c>
      <c r="C67" s="17">
        <f t="shared" si="4"/>
        <v>17583333.33333326</v>
      </c>
      <c r="D67" s="17">
        <f t="shared" si="0"/>
        <v>41666.666666666664</v>
      </c>
      <c r="E67" s="17">
        <f t="shared" si="1"/>
        <v>68135.41666666638</v>
      </c>
      <c r="F67" s="17">
        <f t="shared" si="5"/>
        <v>109802.08333333305</v>
      </c>
      <c r="G67" s="17">
        <f t="shared" si="2"/>
        <v>17541666.666666593</v>
      </c>
    </row>
    <row r="68" spans="2:7" ht="14.25">
      <c r="B68" s="16">
        <f t="shared" si="3"/>
        <v>60</v>
      </c>
      <c r="C68" s="17">
        <f t="shared" si="4"/>
        <v>17541666.666666593</v>
      </c>
      <c r="D68" s="17">
        <f t="shared" si="0"/>
        <v>41666.666666666664</v>
      </c>
      <c r="E68" s="17">
        <f t="shared" si="1"/>
        <v>67973.95833333305</v>
      </c>
      <c r="F68" s="17">
        <f t="shared" si="5"/>
        <v>109640.62499999971</v>
      </c>
      <c r="G68" s="17">
        <f t="shared" si="2"/>
        <v>17499999.999999925</v>
      </c>
    </row>
    <row r="69" spans="2:7" ht="14.25">
      <c r="B69" s="16">
        <f t="shared" si="3"/>
        <v>61</v>
      </c>
      <c r="C69" s="17">
        <f t="shared" si="4"/>
        <v>17499999.999999925</v>
      </c>
      <c r="D69" s="17">
        <f t="shared" si="0"/>
        <v>41666.666666666664</v>
      </c>
      <c r="E69" s="17">
        <f t="shared" si="1"/>
        <v>67812.49999999971</v>
      </c>
      <c r="F69" s="17">
        <f t="shared" si="5"/>
        <v>109479.16666666637</v>
      </c>
      <c r="G69" s="17">
        <f t="shared" si="2"/>
        <v>17458333.333333258</v>
      </c>
    </row>
    <row r="70" spans="2:7" ht="14.25">
      <c r="B70" s="16">
        <f t="shared" si="3"/>
        <v>62</v>
      </c>
      <c r="C70" s="17">
        <f t="shared" si="4"/>
        <v>17458333.333333258</v>
      </c>
      <c r="D70" s="17">
        <f t="shared" si="0"/>
        <v>41666.666666666664</v>
      </c>
      <c r="E70" s="17">
        <f t="shared" si="1"/>
        <v>67651.04166666638</v>
      </c>
      <c r="F70" s="17">
        <f t="shared" si="5"/>
        <v>109317.70833333305</v>
      </c>
      <c r="G70" s="17">
        <f t="shared" si="2"/>
        <v>17416666.66666659</v>
      </c>
    </row>
    <row r="71" spans="2:7" ht="14.25">
      <c r="B71" s="16">
        <f t="shared" si="3"/>
        <v>63</v>
      </c>
      <c r="C71" s="17">
        <f t="shared" si="4"/>
        <v>17416666.66666659</v>
      </c>
      <c r="D71" s="17">
        <f t="shared" si="0"/>
        <v>41666.666666666664</v>
      </c>
      <c r="E71" s="17">
        <f t="shared" si="1"/>
        <v>67489.58333333304</v>
      </c>
      <c r="F71" s="17">
        <f t="shared" si="5"/>
        <v>109156.24999999971</v>
      </c>
      <c r="G71" s="17">
        <f t="shared" si="2"/>
        <v>17374999.99999992</v>
      </c>
    </row>
    <row r="72" spans="2:7" ht="14.25">
      <c r="B72" s="16">
        <f t="shared" si="3"/>
        <v>64</v>
      </c>
      <c r="C72" s="17">
        <f t="shared" si="4"/>
        <v>17374999.99999992</v>
      </c>
      <c r="D72" s="17">
        <f t="shared" si="0"/>
        <v>41666.666666666664</v>
      </c>
      <c r="E72" s="17">
        <f t="shared" si="1"/>
        <v>67328.1249999997</v>
      </c>
      <c r="F72" s="17">
        <f t="shared" si="5"/>
        <v>108994.79166666637</v>
      </c>
      <c r="G72" s="17">
        <f t="shared" si="2"/>
        <v>17333333.333333254</v>
      </c>
    </row>
    <row r="73" spans="2:7" ht="14.25">
      <c r="B73" s="16">
        <f t="shared" si="3"/>
        <v>65</v>
      </c>
      <c r="C73" s="17">
        <f t="shared" si="4"/>
        <v>17333333.333333254</v>
      </c>
      <c r="D73" s="17">
        <f aca="true" t="shared" si="6" ref="D73:D136">IF(B73="","",Greiðsla)</f>
        <v>41666.666666666664</v>
      </c>
      <c r="E73" s="17">
        <f aca="true" t="shared" si="7" ref="E73:E136">IF(B73="","",C73*Vextir/12)</f>
        <v>67166.66666666635</v>
      </c>
      <c r="F73" s="17">
        <f t="shared" si="5"/>
        <v>108833.33333333302</v>
      </c>
      <c r="G73" s="17">
        <f aca="true" t="shared" si="8" ref="G73:G136">IF(B73="","",C73-D73)</f>
        <v>17291666.666666586</v>
      </c>
    </row>
    <row r="74" spans="2:7" ht="14.25">
      <c r="B74" s="16">
        <f aca="true" t="shared" si="9" ref="B74:B137">IF(OR(B73="",B73=Fj.afborgana),"",B73+1)</f>
        <v>66</v>
      </c>
      <c r="C74" s="17">
        <f aca="true" t="shared" si="10" ref="C74:C137">IF(B74="","",G73)</f>
        <v>17291666.666666586</v>
      </c>
      <c r="D74" s="17">
        <f t="shared" si="6"/>
        <v>41666.666666666664</v>
      </c>
      <c r="E74" s="17">
        <f t="shared" si="7"/>
        <v>67005.20833333302</v>
      </c>
      <c r="F74" s="17">
        <f aca="true" t="shared" si="11" ref="F74:F137">IF(D74="","",D74+E74)</f>
        <v>108671.87499999968</v>
      </c>
      <c r="G74" s="17">
        <f t="shared" si="8"/>
        <v>17249999.999999918</v>
      </c>
    </row>
    <row r="75" spans="2:7" ht="14.25">
      <c r="B75" s="16">
        <f t="shared" si="9"/>
        <v>67</v>
      </c>
      <c r="C75" s="17">
        <f t="shared" si="10"/>
        <v>17249999.999999918</v>
      </c>
      <c r="D75" s="17">
        <f t="shared" si="6"/>
        <v>41666.666666666664</v>
      </c>
      <c r="E75" s="17">
        <f t="shared" si="7"/>
        <v>66843.74999999968</v>
      </c>
      <c r="F75" s="17">
        <f t="shared" si="11"/>
        <v>108510.41666666634</v>
      </c>
      <c r="G75" s="17">
        <f t="shared" si="8"/>
        <v>17208333.33333325</v>
      </c>
    </row>
    <row r="76" spans="2:7" ht="14.25">
      <c r="B76" s="16">
        <f t="shared" si="9"/>
        <v>68</v>
      </c>
      <c r="C76" s="17">
        <f t="shared" si="10"/>
        <v>17208333.33333325</v>
      </c>
      <c r="D76" s="17">
        <f t="shared" si="6"/>
        <v>41666.666666666664</v>
      </c>
      <c r="E76" s="17">
        <f t="shared" si="7"/>
        <v>66682.29166666635</v>
      </c>
      <c r="F76" s="17">
        <f t="shared" si="11"/>
        <v>108348.95833333302</v>
      </c>
      <c r="G76" s="17">
        <f t="shared" si="8"/>
        <v>17166666.666666582</v>
      </c>
    </row>
    <row r="77" spans="2:7" ht="14.25">
      <c r="B77" s="16">
        <f t="shared" si="9"/>
        <v>69</v>
      </c>
      <c r="C77" s="17">
        <f t="shared" si="10"/>
        <v>17166666.666666582</v>
      </c>
      <c r="D77" s="17">
        <f t="shared" si="6"/>
        <v>41666.666666666664</v>
      </c>
      <c r="E77" s="17">
        <f t="shared" si="7"/>
        <v>66520.83333333301</v>
      </c>
      <c r="F77" s="17">
        <f t="shared" si="11"/>
        <v>108187.49999999968</v>
      </c>
      <c r="G77" s="17">
        <f t="shared" si="8"/>
        <v>17124999.999999914</v>
      </c>
    </row>
    <row r="78" spans="2:7" ht="14.25">
      <c r="B78" s="16">
        <f t="shared" si="9"/>
        <v>70</v>
      </c>
      <c r="C78" s="17">
        <f t="shared" si="10"/>
        <v>17124999.999999914</v>
      </c>
      <c r="D78" s="17">
        <f t="shared" si="6"/>
        <v>41666.666666666664</v>
      </c>
      <c r="E78" s="17">
        <f t="shared" si="7"/>
        <v>66359.37499999967</v>
      </c>
      <c r="F78" s="17">
        <f t="shared" si="11"/>
        <v>108026.04166666634</v>
      </c>
      <c r="G78" s="17">
        <f t="shared" si="8"/>
        <v>17083333.333333246</v>
      </c>
    </row>
    <row r="79" spans="2:7" ht="14.25">
      <c r="B79" s="16">
        <f t="shared" si="9"/>
        <v>71</v>
      </c>
      <c r="C79" s="17">
        <f t="shared" si="10"/>
        <v>17083333.333333246</v>
      </c>
      <c r="D79" s="17">
        <f t="shared" si="6"/>
        <v>41666.666666666664</v>
      </c>
      <c r="E79" s="17">
        <f t="shared" si="7"/>
        <v>66197.91666666632</v>
      </c>
      <c r="F79" s="17">
        <f t="shared" si="11"/>
        <v>107864.583333333</v>
      </c>
      <c r="G79" s="17">
        <f t="shared" si="8"/>
        <v>17041666.66666658</v>
      </c>
    </row>
    <row r="80" spans="2:7" ht="14.25">
      <c r="B80" s="16">
        <f t="shared" si="9"/>
        <v>72</v>
      </c>
      <c r="C80" s="17">
        <f t="shared" si="10"/>
        <v>17041666.66666658</v>
      </c>
      <c r="D80" s="17">
        <f t="shared" si="6"/>
        <v>41666.666666666664</v>
      </c>
      <c r="E80" s="17">
        <f t="shared" si="7"/>
        <v>66036.458333333</v>
      </c>
      <c r="F80" s="17">
        <f t="shared" si="11"/>
        <v>107703.12499999965</v>
      </c>
      <c r="G80" s="17">
        <f t="shared" si="8"/>
        <v>16999999.99999991</v>
      </c>
    </row>
    <row r="81" spans="2:7" ht="14.25">
      <c r="B81" s="16">
        <f t="shared" si="9"/>
        <v>73</v>
      </c>
      <c r="C81" s="17">
        <f t="shared" si="10"/>
        <v>16999999.99999991</v>
      </c>
      <c r="D81" s="17">
        <f t="shared" si="6"/>
        <v>41666.666666666664</v>
      </c>
      <c r="E81" s="17">
        <f t="shared" si="7"/>
        <v>65874.99999999965</v>
      </c>
      <c r="F81" s="17">
        <f t="shared" si="11"/>
        <v>107541.66666666631</v>
      </c>
      <c r="G81" s="17">
        <f t="shared" si="8"/>
        <v>16958333.333333243</v>
      </c>
    </row>
    <row r="82" spans="2:7" ht="14.25">
      <c r="B82" s="16">
        <f t="shared" si="9"/>
        <v>74</v>
      </c>
      <c r="C82" s="17">
        <f t="shared" si="10"/>
        <v>16958333.333333243</v>
      </c>
      <c r="D82" s="17">
        <f t="shared" si="6"/>
        <v>41666.666666666664</v>
      </c>
      <c r="E82" s="17">
        <f t="shared" si="7"/>
        <v>65713.54166666632</v>
      </c>
      <c r="F82" s="17">
        <f t="shared" si="11"/>
        <v>107380.208333333</v>
      </c>
      <c r="G82" s="17">
        <f t="shared" si="8"/>
        <v>16916666.666666575</v>
      </c>
    </row>
    <row r="83" spans="2:7" ht="14.25">
      <c r="B83" s="16">
        <f t="shared" si="9"/>
        <v>75</v>
      </c>
      <c r="C83" s="17">
        <f t="shared" si="10"/>
        <v>16916666.666666575</v>
      </c>
      <c r="D83" s="17">
        <f t="shared" si="6"/>
        <v>41666.666666666664</v>
      </c>
      <c r="E83" s="17">
        <f t="shared" si="7"/>
        <v>65552.08333333298</v>
      </c>
      <c r="F83" s="17">
        <f t="shared" si="11"/>
        <v>107218.74999999965</v>
      </c>
      <c r="G83" s="17">
        <f t="shared" si="8"/>
        <v>16874999.999999907</v>
      </c>
    </row>
    <row r="84" spans="2:7" ht="14.25">
      <c r="B84" s="16">
        <f t="shared" si="9"/>
        <v>76</v>
      </c>
      <c r="C84" s="17">
        <f t="shared" si="10"/>
        <v>16874999.999999907</v>
      </c>
      <c r="D84" s="17">
        <f t="shared" si="6"/>
        <v>41666.666666666664</v>
      </c>
      <c r="E84" s="17">
        <f t="shared" si="7"/>
        <v>65390.62499999964</v>
      </c>
      <c r="F84" s="17">
        <f t="shared" si="11"/>
        <v>107057.29166666631</v>
      </c>
      <c r="G84" s="17">
        <f t="shared" si="8"/>
        <v>16833333.33333324</v>
      </c>
    </row>
    <row r="85" spans="2:7" ht="14.25">
      <c r="B85" s="16">
        <f t="shared" si="9"/>
        <v>77</v>
      </c>
      <c r="C85" s="17">
        <f t="shared" si="10"/>
        <v>16833333.33333324</v>
      </c>
      <c r="D85" s="17">
        <f t="shared" si="6"/>
        <v>41666.666666666664</v>
      </c>
      <c r="E85" s="17">
        <f t="shared" si="7"/>
        <v>65229.1666666663</v>
      </c>
      <c r="F85" s="17">
        <f t="shared" si="11"/>
        <v>106895.83333333296</v>
      </c>
      <c r="G85" s="17">
        <f t="shared" si="8"/>
        <v>16791666.66666657</v>
      </c>
    </row>
    <row r="86" spans="2:7" ht="14.25">
      <c r="B86" s="16">
        <f t="shared" si="9"/>
        <v>78</v>
      </c>
      <c r="C86" s="17">
        <f t="shared" si="10"/>
        <v>16791666.66666657</v>
      </c>
      <c r="D86" s="17">
        <f t="shared" si="6"/>
        <v>41666.666666666664</v>
      </c>
      <c r="E86" s="17">
        <f t="shared" si="7"/>
        <v>65067.708333332965</v>
      </c>
      <c r="F86" s="17">
        <f t="shared" si="11"/>
        <v>106734.37499999962</v>
      </c>
      <c r="G86" s="17">
        <f t="shared" si="8"/>
        <v>16749999.999999905</v>
      </c>
    </row>
    <row r="87" spans="2:7" ht="14.25">
      <c r="B87" s="16">
        <f t="shared" si="9"/>
        <v>79</v>
      </c>
      <c r="C87" s="17">
        <f t="shared" si="10"/>
        <v>16749999.999999905</v>
      </c>
      <c r="D87" s="17">
        <f t="shared" si="6"/>
        <v>41666.666666666664</v>
      </c>
      <c r="E87" s="17">
        <f t="shared" si="7"/>
        <v>64906.24999999963</v>
      </c>
      <c r="F87" s="17">
        <f t="shared" si="11"/>
        <v>106572.9166666663</v>
      </c>
      <c r="G87" s="17">
        <f t="shared" si="8"/>
        <v>16708333.333333239</v>
      </c>
    </row>
    <row r="88" spans="2:7" ht="14.25">
      <c r="B88" s="16">
        <f t="shared" si="9"/>
        <v>80</v>
      </c>
      <c r="C88" s="17">
        <f t="shared" si="10"/>
        <v>16708333.333333239</v>
      </c>
      <c r="D88" s="17">
        <f t="shared" si="6"/>
        <v>41666.666666666664</v>
      </c>
      <c r="E88" s="17">
        <f t="shared" si="7"/>
        <v>64744.7916666663</v>
      </c>
      <c r="F88" s="17">
        <f t="shared" si="11"/>
        <v>106411.45833333296</v>
      </c>
      <c r="G88" s="17">
        <f t="shared" si="8"/>
        <v>16666666.666666573</v>
      </c>
    </row>
    <row r="89" spans="2:7" ht="14.25">
      <c r="B89" s="16">
        <f t="shared" si="9"/>
        <v>81</v>
      </c>
      <c r="C89" s="17">
        <f t="shared" si="10"/>
        <v>16666666.666666573</v>
      </c>
      <c r="D89" s="17">
        <f t="shared" si="6"/>
        <v>41666.666666666664</v>
      </c>
      <c r="E89" s="17">
        <f t="shared" si="7"/>
        <v>64583.33333333297</v>
      </c>
      <c r="F89" s="17">
        <f t="shared" si="11"/>
        <v>106249.99999999964</v>
      </c>
      <c r="G89" s="17">
        <f t="shared" si="8"/>
        <v>16624999.999999907</v>
      </c>
    </row>
    <row r="90" spans="2:7" ht="14.25">
      <c r="B90" s="16">
        <f t="shared" si="9"/>
        <v>82</v>
      </c>
      <c r="C90" s="17">
        <f t="shared" si="10"/>
        <v>16624999.999999907</v>
      </c>
      <c r="D90" s="17">
        <f t="shared" si="6"/>
        <v>41666.666666666664</v>
      </c>
      <c r="E90" s="17">
        <f t="shared" si="7"/>
        <v>64421.87499999964</v>
      </c>
      <c r="F90" s="17">
        <f t="shared" si="11"/>
        <v>106088.54166666631</v>
      </c>
      <c r="G90" s="17">
        <f t="shared" si="8"/>
        <v>16583333.33333324</v>
      </c>
    </row>
    <row r="91" spans="2:7" ht="14.25">
      <c r="B91" s="16">
        <f t="shared" si="9"/>
        <v>83</v>
      </c>
      <c r="C91" s="17">
        <f t="shared" si="10"/>
        <v>16583333.33333324</v>
      </c>
      <c r="D91" s="17">
        <f t="shared" si="6"/>
        <v>41666.666666666664</v>
      </c>
      <c r="E91" s="17">
        <f t="shared" si="7"/>
        <v>64260.41666666631</v>
      </c>
      <c r="F91" s="17">
        <f t="shared" si="11"/>
        <v>105927.08333333296</v>
      </c>
      <c r="G91" s="17">
        <f t="shared" si="8"/>
        <v>16541666.666666575</v>
      </c>
    </row>
    <row r="92" spans="2:7" ht="14.25">
      <c r="B92" s="16">
        <f t="shared" si="9"/>
        <v>84</v>
      </c>
      <c r="C92" s="17">
        <f t="shared" si="10"/>
        <v>16541666.666666575</v>
      </c>
      <c r="D92" s="17">
        <f t="shared" si="6"/>
        <v>41666.666666666664</v>
      </c>
      <c r="E92" s="17">
        <f t="shared" si="7"/>
        <v>64098.95833333297</v>
      </c>
      <c r="F92" s="17">
        <f t="shared" si="11"/>
        <v>105765.62499999964</v>
      </c>
      <c r="G92" s="17">
        <f t="shared" si="8"/>
        <v>16499999.999999909</v>
      </c>
    </row>
    <row r="93" spans="2:7" ht="14.25">
      <c r="B93" s="16">
        <f t="shared" si="9"/>
        <v>85</v>
      </c>
      <c r="C93" s="17">
        <f t="shared" si="10"/>
        <v>16499999.999999909</v>
      </c>
      <c r="D93" s="17">
        <f t="shared" si="6"/>
        <v>41666.666666666664</v>
      </c>
      <c r="E93" s="17">
        <f t="shared" si="7"/>
        <v>63937.49999999964</v>
      </c>
      <c r="F93" s="17">
        <f t="shared" si="11"/>
        <v>105604.16666666631</v>
      </c>
      <c r="G93" s="17">
        <f t="shared" si="8"/>
        <v>16458333.333333243</v>
      </c>
    </row>
    <row r="94" spans="2:7" ht="14.25">
      <c r="B94" s="16">
        <f t="shared" si="9"/>
        <v>86</v>
      </c>
      <c r="C94" s="17">
        <f t="shared" si="10"/>
        <v>16458333.333333243</v>
      </c>
      <c r="D94" s="17">
        <f t="shared" si="6"/>
        <v>41666.666666666664</v>
      </c>
      <c r="E94" s="17">
        <f t="shared" si="7"/>
        <v>63776.041666666315</v>
      </c>
      <c r="F94" s="17">
        <f t="shared" si="11"/>
        <v>105442.70833333298</v>
      </c>
      <c r="G94" s="17">
        <f t="shared" si="8"/>
        <v>16416666.666666577</v>
      </c>
    </row>
    <row r="95" spans="2:7" ht="14.25">
      <c r="B95" s="16">
        <f t="shared" si="9"/>
        <v>87</v>
      </c>
      <c r="C95" s="17">
        <f t="shared" si="10"/>
        <v>16416666.666666577</v>
      </c>
      <c r="D95" s="17">
        <f t="shared" si="6"/>
        <v>41666.666666666664</v>
      </c>
      <c r="E95" s="17">
        <f t="shared" si="7"/>
        <v>63614.58333333299</v>
      </c>
      <c r="F95" s="17">
        <f t="shared" si="11"/>
        <v>105281.24999999965</v>
      </c>
      <c r="G95" s="17">
        <f t="shared" si="8"/>
        <v>16374999.99999991</v>
      </c>
    </row>
    <row r="96" spans="2:7" ht="14.25">
      <c r="B96" s="16">
        <f t="shared" si="9"/>
        <v>88</v>
      </c>
      <c r="C96" s="17">
        <f t="shared" si="10"/>
        <v>16374999.99999991</v>
      </c>
      <c r="D96" s="17">
        <f t="shared" si="6"/>
        <v>41666.666666666664</v>
      </c>
      <c r="E96" s="17">
        <f t="shared" si="7"/>
        <v>63453.12499999965</v>
      </c>
      <c r="F96" s="17">
        <f t="shared" si="11"/>
        <v>105119.79166666631</v>
      </c>
      <c r="G96" s="17">
        <f t="shared" si="8"/>
        <v>16333333.333333245</v>
      </c>
    </row>
    <row r="97" spans="2:7" ht="14.25">
      <c r="B97" s="16">
        <f t="shared" si="9"/>
        <v>89</v>
      </c>
      <c r="C97" s="17">
        <f t="shared" si="10"/>
        <v>16333333.333333245</v>
      </c>
      <c r="D97" s="17">
        <f t="shared" si="6"/>
        <v>41666.666666666664</v>
      </c>
      <c r="E97" s="17">
        <f t="shared" si="7"/>
        <v>63291.666666666315</v>
      </c>
      <c r="F97" s="17">
        <f t="shared" si="11"/>
        <v>104958.33333333298</v>
      </c>
      <c r="G97" s="17">
        <f t="shared" si="8"/>
        <v>16291666.666666579</v>
      </c>
    </row>
    <row r="98" spans="2:7" ht="14.25">
      <c r="B98" s="16">
        <f t="shared" si="9"/>
        <v>90</v>
      </c>
      <c r="C98" s="17">
        <f t="shared" si="10"/>
        <v>16291666.666666579</v>
      </c>
      <c r="D98" s="17">
        <f t="shared" si="6"/>
        <v>41666.666666666664</v>
      </c>
      <c r="E98" s="17">
        <f t="shared" si="7"/>
        <v>63130.208333332994</v>
      </c>
      <c r="F98" s="17">
        <f t="shared" si="11"/>
        <v>104796.87499999965</v>
      </c>
      <c r="G98" s="17">
        <f t="shared" si="8"/>
        <v>16249999.999999912</v>
      </c>
    </row>
    <row r="99" spans="2:7" ht="14.25">
      <c r="B99" s="16">
        <f t="shared" si="9"/>
        <v>91</v>
      </c>
      <c r="C99" s="17">
        <f t="shared" si="10"/>
        <v>16249999.999999912</v>
      </c>
      <c r="D99" s="17">
        <f t="shared" si="6"/>
        <v>41666.666666666664</v>
      </c>
      <c r="E99" s="17">
        <f t="shared" si="7"/>
        <v>62968.74999999966</v>
      </c>
      <c r="F99" s="17">
        <f t="shared" si="11"/>
        <v>104635.41666666632</v>
      </c>
      <c r="G99" s="17">
        <f t="shared" si="8"/>
        <v>16208333.333333246</v>
      </c>
    </row>
    <row r="100" spans="2:7" ht="14.25">
      <c r="B100" s="16">
        <f t="shared" si="9"/>
        <v>92</v>
      </c>
      <c r="C100" s="17">
        <f t="shared" si="10"/>
        <v>16208333.333333246</v>
      </c>
      <c r="D100" s="17">
        <f t="shared" si="6"/>
        <v>41666.666666666664</v>
      </c>
      <c r="E100" s="17">
        <f t="shared" si="7"/>
        <v>62807.29166666633</v>
      </c>
      <c r="F100" s="17">
        <f t="shared" si="11"/>
        <v>104473.958333333</v>
      </c>
      <c r="G100" s="17">
        <f t="shared" si="8"/>
        <v>16166666.66666658</v>
      </c>
    </row>
    <row r="101" spans="2:7" ht="14.25">
      <c r="B101" s="16">
        <f t="shared" si="9"/>
        <v>93</v>
      </c>
      <c r="C101" s="17">
        <f t="shared" si="10"/>
        <v>16166666.66666658</v>
      </c>
      <c r="D101" s="17">
        <f t="shared" si="6"/>
        <v>41666.666666666664</v>
      </c>
      <c r="E101" s="17">
        <f t="shared" si="7"/>
        <v>62645.833333332994</v>
      </c>
      <c r="F101" s="17">
        <f t="shared" si="11"/>
        <v>104312.49999999965</v>
      </c>
      <c r="G101" s="17">
        <f t="shared" si="8"/>
        <v>16124999.999999914</v>
      </c>
    </row>
    <row r="102" spans="2:7" ht="14.25">
      <c r="B102" s="16">
        <f t="shared" si="9"/>
        <v>94</v>
      </c>
      <c r="C102" s="17">
        <f t="shared" si="10"/>
        <v>16124999.999999914</v>
      </c>
      <c r="D102" s="17">
        <f t="shared" si="6"/>
        <v>41666.666666666664</v>
      </c>
      <c r="E102" s="17">
        <f t="shared" si="7"/>
        <v>62484.37499999967</v>
      </c>
      <c r="F102" s="17">
        <f t="shared" si="11"/>
        <v>104151.04166666634</v>
      </c>
      <c r="G102" s="17">
        <f t="shared" si="8"/>
        <v>16083333.333333248</v>
      </c>
    </row>
    <row r="103" spans="2:7" ht="14.25">
      <c r="B103" s="16">
        <f t="shared" si="9"/>
        <v>95</v>
      </c>
      <c r="C103" s="17">
        <f t="shared" si="10"/>
        <v>16083333.333333248</v>
      </c>
      <c r="D103" s="17">
        <f t="shared" si="6"/>
        <v>41666.666666666664</v>
      </c>
      <c r="E103" s="17">
        <f t="shared" si="7"/>
        <v>62322.91666666634</v>
      </c>
      <c r="F103" s="17">
        <f t="shared" si="11"/>
        <v>103989.583333333</v>
      </c>
      <c r="G103" s="17">
        <f t="shared" si="8"/>
        <v>16041666.666666582</v>
      </c>
    </row>
    <row r="104" spans="2:7" ht="14.25">
      <c r="B104" s="16">
        <f t="shared" si="9"/>
        <v>96</v>
      </c>
      <c r="C104" s="17">
        <f t="shared" si="10"/>
        <v>16041666.666666582</v>
      </c>
      <c r="D104" s="17">
        <f t="shared" si="6"/>
        <v>41666.666666666664</v>
      </c>
      <c r="E104" s="17">
        <f t="shared" si="7"/>
        <v>62161.458333333</v>
      </c>
      <c r="F104" s="17">
        <f t="shared" si="11"/>
        <v>103828.12499999967</v>
      </c>
      <c r="G104" s="17">
        <f t="shared" si="8"/>
        <v>15999999.999999916</v>
      </c>
    </row>
    <row r="105" spans="2:7" ht="14.25">
      <c r="B105" s="16">
        <f t="shared" si="9"/>
        <v>97</v>
      </c>
      <c r="C105" s="17">
        <f t="shared" si="10"/>
        <v>15999999.999999916</v>
      </c>
      <c r="D105" s="17">
        <f t="shared" si="6"/>
        <v>41666.666666666664</v>
      </c>
      <c r="E105" s="17">
        <f t="shared" si="7"/>
        <v>61999.99999999967</v>
      </c>
      <c r="F105" s="17">
        <f t="shared" si="11"/>
        <v>103666.66666666634</v>
      </c>
      <c r="G105" s="17">
        <f t="shared" si="8"/>
        <v>15958333.33333325</v>
      </c>
    </row>
    <row r="106" spans="2:7" ht="14.25">
      <c r="B106" s="16">
        <f t="shared" si="9"/>
        <v>98</v>
      </c>
      <c r="C106" s="17">
        <f t="shared" si="10"/>
        <v>15958333.33333325</v>
      </c>
      <c r="D106" s="17">
        <f t="shared" si="6"/>
        <v>41666.666666666664</v>
      </c>
      <c r="E106" s="17">
        <f t="shared" si="7"/>
        <v>61838.541666666344</v>
      </c>
      <c r="F106" s="17">
        <f t="shared" si="11"/>
        <v>103505.20833333301</v>
      </c>
      <c r="G106" s="17">
        <f t="shared" si="8"/>
        <v>15916666.666666584</v>
      </c>
    </row>
    <row r="107" spans="2:7" ht="14.25">
      <c r="B107" s="16">
        <f t="shared" si="9"/>
        <v>99</v>
      </c>
      <c r="C107" s="17">
        <f t="shared" si="10"/>
        <v>15916666.666666584</v>
      </c>
      <c r="D107" s="17">
        <f t="shared" si="6"/>
        <v>41666.666666666664</v>
      </c>
      <c r="E107" s="17">
        <f t="shared" si="7"/>
        <v>61677.083333333016</v>
      </c>
      <c r="F107" s="17">
        <f t="shared" si="11"/>
        <v>103343.74999999968</v>
      </c>
      <c r="G107" s="17">
        <f t="shared" si="8"/>
        <v>15874999.999999918</v>
      </c>
    </row>
    <row r="108" spans="2:7" ht="14.25">
      <c r="B108" s="16">
        <f t="shared" si="9"/>
        <v>100</v>
      </c>
      <c r="C108" s="17">
        <f t="shared" si="10"/>
        <v>15874999.999999918</v>
      </c>
      <c r="D108" s="17">
        <f t="shared" si="6"/>
        <v>41666.666666666664</v>
      </c>
      <c r="E108" s="17">
        <f t="shared" si="7"/>
        <v>61515.62499999968</v>
      </c>
      <c r="F108" s="17">
        <f t="shared" si="11"/>
        <v>103182.29166666634</v>
      </c>
      <c r="G108" s="17">
        <f t="shared" si="8"/>
        <v>15833333.333333252</v>
      </c>
    </row>
    <row r="109" spans="2:7" ht="14.25">
      <c r="B109" s="16">
        <f t="shared" si="9"/>
        <v>101</v>
      </c>
      <c r="C109" s="17">
        <f t="shared" si="10"/>
        <v>15833333.333333252</v>
      </c>
      <c r="D109" s="17">
        <f t="shared" si="6"/>
        <v>41666.666666666664</v>
      </c>
      <c r="E109" s="17">
        <f t="shared" si="7"/>
        <v>61354.166666666344</v>
      </c>
      <c r="F109" s="17">
        <f t="shared" si="11"/>
        <v>103020.83333333301</v>
      </c>
      <c r="G109" s="17">
        <f t="shared" si="8"/>
        <v>15791666.666666586</v>
      </c>
    </row>
    <row r="110" spans="2:7" ht="14.25">
      <c r="B110" s="16">
        <f t="shared" si="9"/>
        <v>102</v>
      </c>
      <c r="C110" s="17">
        <f t="shared" si="10"/>
        <v>15791666.666666586</v>
      </c>
      <c r="D110" s="17">
        <f t="shared" si="6"/>
        <v>41666.666666666664</v>
      </c>
      <c r="E110" s="17">
        <f t="shared" si="7"/>
        <v>61192.70833333302</v>
      </c>
      <c r="F110" s="17">
        <f t="shared" si="11"/>
        <v>102859.37499999968</v>
      </c>
      <c r="G110" s="17">
        <f t="shared" si="8"/>
        <v>15749999.99999992</v>
      </c>
    </row>
    <row r="111" spans="2:7" ht="14.25">
      <c r="B111" s="16">
        <f t="shared" si="9"/>
        <v>103</v>
      </c>
      <c r="C111" s="17">
        <f t="shared" si="10"/>
        <v>15749999.99999992</v>
      </c>
      <c r="D111" s="17">
        <f t="shared" si="6"/>
        <v>41666.666666666664</v>
      </c>
      <c r="E111" s="17">
        <f t="shared" si="7"/>
        <v>61031.24999999969</v>
      </c>
      <c r="F111" s="17">
        <f t="shared" si="11"/>
        <v>102697.91666666635</v>
      </c>
      <c r="G111" s="17">
        <f t="shared" si="8"/>
        <v>15708333.333333254</v>
      </c>
    </row>
    <row r="112" spans="2:7" ht="14.25">
      <c r="B112" s="16">
        <f t="shared" si="9"/>
        <v>104</v>
      </c>
      <c r="C112" s="17">
        <f t="shared" si="10"/>
        <v>15708333.333333254</v>
      </c>
      <c r="D112" s="17">
        <f t="shared" si="6"/>
        <v>41666.666666666664</v>
      </c>
      <c r="E112" s="17">
        <f t="shared" si="7"/>
        <v>60869.79166666636</v>
      </c>
      <c r="F112" s="17">
        <f t="shared" si="11"/>
        <v>102536.45833333302</v>
      </c>
      <c r="G112" s="17">
        <f t="shared" si="8"/>
        <v>15666666.666666588</v>
      </c>
    </row>
    <row r="113" spans="2:7" ht="14.25">
      <c r="B113" s="16">
        <f t="shared" si="9"/>
        <v>105</v>
      </c>
      <c r="C113" s="17">
        <f t="shared" si="10"/>
        <v>15666666.666666588</v>
      </c>
      <c r="D113" s="17">
        <f t="shared" si="6"/>
        <v>41666.666666666664</v>
      </c>
      <c r="E113" s="17">
        <f t="shared" si="7"/>
        <v>60708.33333333302</v>
      </c>
      <c r="F113" s="17">
        <f t="shared" si="11"/>
        <v>102374.99999999968</v>
      </c>
      <c r="G113" s="17">
        <f t="shared" si="8"/>
        <v>15624999.999999922</v>
      </c>
    </row>
    <row r="114" spans="2:7" ht="14.25">
      <c r="B114" s="16">
        <f t="shared" si="9"/>
        <v>106</v>
      </c>
      <c r="C114" s="17">
        <f t="shared" si="10"/>
        <v>15624999.999999922</v>
      </c>
      <c r="D114" s="17">
        <f t="shared" si="6"/>
        <v>41666.666666666664</v>
      </c>
      <c r="E114" s="17">
        <f t="shared" si="7"/>
        <v>60546.8749999997</v>
      </c>
      <c r="F114" s="17">
        <f t="shared" si="11"/>
        <v>102213.54166666637</v>
      </c>
      <c r="G114" s="17">
        <f t="shared" si="8"/>
        <v>15583333.333333256</v>
      </c>
    </row>
    <row r="115" spans="2:7" ht="14.25">
      <c r="B115" s="16">
        <f t="shared" si="9"/>
        <v>107</v>
      </c>
      <c r="C115" s="17">
        <f t="shared" si="10"/>
        <v>15583333.333333256</v>
      </c>
      <c r="D115" s="17">
        <f t="shared" si="6"/>
        <v>41666.666666666664</v>
      </c>
      <c r="E115" s="17">
        <f t="shared" si="7"/>
        <v>60385.416666666366</v>
      </c>
      <c r="F115" s="17">
        <f t="shared" si="11"/>
        <v>102052.08333333302</v>
      </c>
      <c r="G115" s="17">
        <f t="shared" si="8"/>
        <v>15541666.66666659</v>
      </c>
    </row>
    <row r="116" spans="2:7" ht="14.25">
      <c r="B116" s="16">
        <f t="shared" si="9"/>
        <v>108</v>
      </c>
      <c r="C116" s="17">
        <f t="shared" si="10"/>
        <v>15541666.66666659</v>
      </c>
      <c r="D116" s="17">
        <f t="shared" si="6"/>
        <v>41666.666666666664</v>
      </c>
      <c r="E116" s="17">
        <f t="shared" si="7"/>
        <v>60223.95833333303</v>
      </c>
      <c r="F116" s="17">
        <f t="shared" si="11"/>
        <v>101890.6249999997</v>
      </c>
      <c r="G116" s="17">
        <f t="shared" si="8"/>
        <v>15499999.999999924</v>
      </c>
    </row>
    <row r="117" spans="2:7" ht="14.25">
      <c r="B117" s="16">
        <f t="shared" si="9"/>
        <v>109</v>
      </c>
      <c r="C117" s="17">
        <f t="shared" si="10"/>
        <v>15499999.999999924</v>
      </c>
      <c r="D117" s="17">
        <f t="shared" si="6"/>
        <v>41666.666666666664</v>
      </c>
      <c r="E117" s="17">
        <f t="shared" si="7"/>
        <v>60062.4999999997</v>
      </c>
      <c r="F117" s="17">
        <f t="shared" si="11"/>
        <v>101729.16666666637</v>
      </c>
      <c r="G117" s="17">
        <f t="shared" si="8"/>
        <v>15458333.333333258</v>
      </c>
    </row>
    <row r="118" spans="2:7" ht="14.25">
      <c r="B118" s="16">
        <f t="shared" si="9"/>
        <v>110</v>
      </c>
      <c r="C118" s="17">
        <f t="shared" si="10"/>
        <v>15458333.333333258</v>
      </c>
      <c r="D118" s="17">
        <f t="shared" si="6"/>
        <v>41666.666666666664</v>
      </c>
      <c r="E118" s="17">
        <f t="shared" si="7"/>
        <v>59901.04166666637</v>
      </c>
      <c r="F118" s="17">
        <f t="shared" si="11"/>
        <v>101567.70833333304</v>
      </c>
      <c r="G118" s="17">
        <f t="shared" si="8"/>
        <v>15416666.666666592</v>
      </c>
    </row>
    <row r="119" spans="2:7" ht="14.25">
      <c r="B119" s="16">
        <f t="shared" si="9"/>
        <v>111</v>
      </c>
      <c r="C119" s="17">
        <f t="shared" si="10"/>
        <v>15416666.666666592</v>
      </c>
      <c r="D119" s="17">
        <f t="shared" si="6"/>
        <v>41666.666666666664</v>
      </c>
      <c r="E119" s="17">
        <f t="shared" si="7"/>
        <v>59739.583333333045</v>
      </c>
      <c r="F119" s="17">
        <f t="shared" si="11"/>
        <v>101406.24999999971</v>
      </c>
      <c r="G119" s="17">
        <f t="shared" si="8"/>
        <v>15374999.999999925</v>
      </c>
    </row>
    <row r="120" spans="2:7" ht="14.25">
      <c r="B120" s="16">
        <f t="shared" si="9"/>
        <v>112</v>
      </c>
      <c r="C120" s="17">
        <f t="shared" si="10"/>
        <v>15374999.999999925</v>
      </c>
      <c r="D120" s="17">
        <f t="shared" si="6"/>
        <v>41666.666666666664</v>
      </c>
      <c r="E120" s="17">
        <f t="shared" si="7"/>
        <v>59578.12499999971</v>
      </c>
      <c r="F120" s="17">
        <f t="shared" si="11"/>
        <v>101244.79166666637</v>
      </c>
      <c r="G120" s="17">
        <f t="shared" si="8"/>
        <v>15333333.33333326</v>
      </c>
    </row>
    <row r="121" spans="2:7" ht="14.25">
      <c r="B121" s="16">
        <f t="shared" si="9"/>
        <v>113</v>
      </c>
      <c r="C121" s="17">
        <f t="shared" si="10"/>
        <v>15333333.33333326</v>
      </c>
      <c r="D121" s="17">
        <f t="shared" si="6"/>
        <v>41666.666666666664</v>
      </c>
      <c r="E121" s="17">
        <f t="shared" si="7"/>
        <v>59416.66666666637</v>
      </c>
      <c r="F121" s="17">
        <f t="shared" si="11"/>
        <v>101083.33333333304</v>
      </c>
      <c r="G121" s="17">
        <f t="shared" si="8"/>
        <v>15291666.666666593</v>
      </c>
    </row>
    <row r="122" spans="2:7" ht="14.25">
      <c r="B122" s="16">
        <f t="shared" si="9"/>
        <v>114</v>
      </c>
      <c r="C122" s="17">
        <f t="shared" si="10"/>
        <v>15291666.666666593</v>
      </c>
      <c r="D122" s="17">
        <f t="shared" si="6"/>
        <v>41666.666666666664</v>
      </c>
      <c r="E122" s="17">
        <f t="shared" si="7"/>
        <v>59255.20833333305</v>
      </c>
      <c r="F122" s="17">
        <f t="shared" si="11"/>
        <v>100921.87499999971</v>
      </c>
      <c r="G122" s="17">
        <f t="shared" si="8"/>
        <v>15249999.999999927</v>
      </c>
    </row>
    <row r="123" spans="2:7" ht="14.25">
      <c r="B123" s="16">
        <f t="shared" si="9"/>
        <v>115</v>
      </c>
      <c r="C123" s="17">
        <f t="shared" si="10"/>
        <v>15249999.999999927</v>
      </c>
      <c r="D123" s="17">
        <f t="shared" si="6"/>
        <v>41666.666666666664</v>
      </c>
      <c r="E123" s="17">
        <f t="shared" si="7"/>
        <v>59093.749999999716</v>
      </c>
      <c r="F123" s="17">
        <f t="shared" si="11"/>
        <v>100760.41666666638</v>
      </c>
      <c r="G123" s="17">
        <f t="shared" si="8"/>
        <v>15208333.333333261</v>
      </c>
    </row>
    <row r="124" spans="2:7" ht="14.25">
      <c r="B124" s="16">
        <f t="shared" si="9"/>
        <v>116</v>
      </c>
      <c r="C124" s="17">
        <f t="shared" si="10"/>
        <v>15208333.333333261</v>
      </c>
      <c r="D124" s="17">
        <f t="shared" si="6"/>
        <v>41666.666666666664</v>
      </c>
      <c r="E124" s="17">
        <f t="shared" si="7"/>
        <v>58932.29166666639</v>
      </c>
      <c r="F124" s="17">
        <f t="shared" si="11"/>
        <v>100598.95833333305</v>
      </c>
      <c r="G124" s="17">
        <f t="shared" si="8"/>
        <v>15166666.666666595</v>
      </c>
    </row>
    <row r="125" spans="2:7" ht="14.25">
      <c r="B125" s="16">
        <f t="shared" si="9"/>
        <v>117</v>
      </c>
      <c r="C125" s="17">
        <f t="shared" si="10"/>
        <v>15166666.666666595</v>
      </c>
      <c r="D125" s="17">
        <f t="shared" si="6"/>
        <v>41666.666666666664</v>
      </c>
      <c r="E125" s="17">
        <f t="shared" si="7"/>
        <v>58770.83333333305</v>
      </c>
      <c r="F125" s="17">
        <f t="shared" si="11"/>
        <v>100437.49999999971</v>
      </c>
      <c r="G125" s="17">
        <f t="shared" si="8"/>
        <v>15124999.99999993</v>
      </c>
    </row>
    <row r="126" spans="2:7" ht="14.25">
      <c r="B126" s="16">
        <f t="shared" si="9"/>
        <v>118</v>
      </c>
      <c r="C126" s="17">
        <f t="shared" si="10"/>
        <v>15124999.99999993</v>
      </c>
      <c r="D126" s="17">
        <f t="shared" si="6"/>
        <v>41666.666666666664</v>
      </c>
      <c r="E126" s="17">
        <f t="shared" si="7"/>
        <v>58609.37499999973</v>
      </c>
      <c r="F126" s="17">
        <f t="shared" si="11"/>
        <v>100276.0416666664</v>
      </c>
      <c r="G126" s="17">
        <f t="shared" si="8"/>
        <v>15083333.333333263</v>
      </c>
    </row>
    <row r="127" spans="2:7" ht="14.25">
      <c r="B127" s="16">
        <f t="shared" si="9"/>
        <v>119</v>
      </c>
      <c r="C127" s="17">
        <f t="shared" si="10"/>
        <v>15083333.333333263</v>
      </c>
      <c r="D127" s="17">
        <f t="shared" si="6"/>
        <v>41666.666666666664</v>
      </c>
      <c r="E127" s="17">
        <f t="shared" si="7"/>
        <v>58447.916666666395</v>
      </c>
      <c r="F127" s="17">
        <f t="shared" si="11"/>
        <v>100114.58333333305</v>
      </c>
      <c r="G127" s="17">
        <f t="shared" si="8"/>
        <v>15041666.666666597</v>
      </c>
    </row>
    <row r="128" spans="2:7" ht="14.25">
      <c r="B128" s="16">
        <f t="shared" si="9"/>
        <v>120</v>
      </c>
      <c r="C128" s="17">
        <f t="shared" si="10"/>
        <v>15041666.666666597</v>
      </c>
      <c r="D128" s="17">
        <f t="shared" si="6"/>
        <v>41666.666666666664</v>
      </c>
      <c r="E128" s="17">
        <f t="shared" si="7"/>
        <v>58286.45833333306</v>
      </c>
      <c r="F128" s="17">
        <f t="shared" si="11"/>
        <v>99953.12499999972</v>
      </c>
      <c r="G128" s="17">
        <f t="shared" si="8"/>
        <v>14999999.999999931</v>
      </c>
    </row>
    <row r="129" spans="2:7" ht="14.25">
      <c r="B129" s="16">
        <f t="shared" si="9"/>
        <v>121</v>
      </c>
      <c r="C129" s="17">
        <f t="shared" si="10"/>
        <v>14999999.999999931</v>
      </c>
      <c r="D129" s="17">
        <f t="shared" si="6"/>
        <v>41666.666666666664</v>
      </c>
      <c r="E129" s="17">
        <f t="shared" si="7"/>
        <v>58124.99999999973</v>
      </c>
      <c r="F129" s="17">
        <f t="shared" si="11"/>
        <v>99791.6666666664</v>
      </c>
      <c r="G129" s="17">
        <f t="shared" si="8"/>
        <v>14958333.333333265</v>
      </c>
    </row>
    <row r="130" spans="2:7" ht="14.25">
      <c r="B130" s="16">
        <f t="shared" si="9"/>
        <v>122</v>
      </c>
      <c r="C130" s="17">
        <f t="shared" si="10"/>
        <v>14958333.333333265</v>
      </c>
      <c r="D130" s="17">
        <f t="shared" si="6"/>
        <v>41666.666666666664</v>
      </c>
      <c r="E130" s="17">
        <f t="shared" si="7"/>
        <v>57963.5416666664</v>
      </c>
      <c r="F130" s="17">
        <f t="shared" si="11"/>
        <v>99630.20833333307</v>
      </c>
      <c r="G130" s="17">
        <f t="shared" si="8"/>
        <v>14916666.666666599</v>
      </c>
    </row>
    <row r="131" spans="2:7" ht="14.25">
      <c r="B131" s="16">
        <f t="shared" si="9"/>
        <v>123</v>
      </c>
      <c r="C131" s="17">
        <f t="shared" si="10"/>
        <v>14916666.666666599</v>
      </c>
      <c r="D131" s="17">
        <f t="shared" si="6"/>
        <v>41666.666666666664</v>
      </c>
      <c r="E131" s="17">
        <f t="shared" si="7"/>
        <v>57802.083333333074</v>
      </c>
      <c r="F131" s="17">
        <f t="shared" si="11"/>
        <v>99468.74999999974</v>
      </c>
      <c r="G131" s="17">
        <f t="shared" si="8"/>
        <v>14874999.999999933</v>
      </c>
    </row>
    <row r="132" spans="2:7" ht="14.25">
      <c r="B132" s="16">
        <f t="shared" si="9"/>
        <v>124</v>
      </c>
      <c r="C132" s="17">
        <f t="shared" si="10"/>
        <v>14874999.999999933</v>
      </c>
      <c r="D132" s="17">
        <f t="shared" si="6"/>
        <v>41666.666666666664</v>
      </c>
      <c r="E132" s="17">
        <f t="shared" si="7"/>
        <v>57640.62499999974</v>
      </c>
      <c r="F132" s="17">
        <f t="shared" si="11"/>
        <v>99307.2916666664</v>
      </c>
      <c r="G132" s="17">
        <f t="shared" si="8"/>
        <v>14833333.333333267</v>
      </c>
    </row>
    <row r="133" spans="2:7" ht="14.25">
      <c r="B133" s="16">
        <f t="shared" si="9"/>
        <v>125</v>
      </c>
      <c r="C133" s="17">
        <f t="shared" si="10"/>
        <v>14833333.333333267</v>
      </c>
      <c r="D133" s="17">
        <f t="shared" si="6"/>
        <v>41666.666666666664</v>
      </c>
      <c r="E133" s="17">
        <f t="shared" si="7"/>
        <v>57479.1666666664</v>
      </c>
      <c r="F133" s="17">
        <f t="shared" si="11"/>
        <v>99145.83333333307</v>
      </c>
      <c r="G133" s="17">
        <f t="shared" si="8"/>
        <v>14791666.6666666</v>
      </c>
    </row>
    <row r="134" spans="2:7" ht="14.25">
      <c r="B134" s="16">
        <f t="shared" si="9"/>
        <v>126</v>
      </c>
      <c r="C134" s="17">
        <f t="shared" si="10"/>
        <v>14791666.6666666</v>
      </c>
      <c r="D134" s="17">
        <f t="shared" si="6"/>
        <v>41666.666666666664</v>
      </c>
      <c r="E134" s="17">
        <f t="shared" si="7"/>
        <v>57317.70833333308</v>
      </c>
      <c r="F134" s="17">
        <f t="shared" si="11"/>
        <v>98984.37499999974</v>
      </c>
      <c r="G134" s="17">
        <f t="shared" si="8"/>
        <v>14749999.999999935</v>
      </c>
    </row>
    <row r="135" spans="2:7" ht="14.25">
      <c r="B135" s="16">
        <f t="shared" si="9"/>
        <v>127</v>
      </c>
      <c r="C135" s="17">
        <f t="shared" si="10"/>
        <v>14749999.999999935</v>
      </c>
      <c r="D135" s="17">
        <f t="shared" si="6"/>
        <v>41666.666666666664</v>
      </c>
      <c r="E135" s="17">
        <f t="shared" si="7"/>
        <v>57156.249999999745</v>
      </c>
      <c r="F135" s="17">
        <f t="shared" si="11"/>
        <v>98822.91666666641</v>
      </c>
      <c r="G135" s="17">
        <f t="shared" si="8"/>
        <v>14708333.333333269</v>
      </c>
    </row>
    <row r="136" spans="2:7" ht="14.25">
      <c r="B136" s="16">
        <f t="shared" si="9"/>
        <v>128</v>
      </c>
      <c r="C136" s="17">
        <f t="shared" si="10"/>
        <v>14708333.333333269</v>
      </c>
      <c r="D136" s="17">
        <f t="shared" si="6"/>
        <v>41666.666666666664</v>
      </c>
      <c r="E136" s="17">
        <f t="shared" si="7"/>
        <v>56994.79166666642</v>
      </c>
      <c r="F136" s="17">
        <f t="shared" si="11"/>
        <v>98661.45833333308</v>
      </c>
      <c r="G136" s="17">
        <f t="shared" si="8"/>
        <v>14666666.666666603</v>
      </c>
    </row>
    <row r="137" spans="2:7" ht="14.25">
      <c r="B137" s="16">
        <f t="shared" si="9"/>
        <v>129</v>
      </c>
      <c r="C137" s="17">
        <f t="shared" si="10"/>
        <v>14666666.666666603</v>
      </c>
      <c r="D137" s="17">
        <f aca="true" t="shared" si="12" ref="D137:D200">IF(B137="","",Greiðsla)</f>
        <v>41666.666666666664</v>
      </c>
      <c r="E137" s="17">
        <f aca="true" t="shared" si="13" ref="E137:E200">IF(B137="","",C137*Vextir/12)</f>
        <v>56833.33333333308</v>
      </c>
      <c r="F137" s="17">
        <f t="shared" si="11"/>
        <v>98499.99999999974</v>
      </c>
      <c r="G137" s="17">
        <f aca="true" t="shared" si="14" ref="G137:G200">IF(B137="","",C137-D137)</f>
        <v>14624999.999999937</v>
      </c>
    </row>
    <row r="138" spans="2:7" ht="14.25">
      <c r="B138" s="16">
        <f aca="true" t="shared" si="15" ref="B138:B201">IF(OR(B137="",B137=Fj.afborgana),"",B137+1)</f>
        <v>130</v>
      </c>
      <c r="C138" s="17">
        <f aca="true" t="shared" si="16" ref="C138:C201">IF(B138="","",G137)</f>
        <v>14624999.999999937</v>
      </c>
      <c r="D138" s="17">
        <f t="shared" si="12"/>
        <v>41666.666666666664</v>
      </c>
      <c r="E138" s="17">
        <f t="shared" si="13"/>
        <v>56671.87499999976</v>
      </c>
      <c r="F138" s="17">
        <f aca="true" t="shared" si="17" ref="F138:F201">IF(D138="","",D138+E138)</f>
        <v>98338.54166666642</v>
      </c>
      <c r="G138" s="17">
        <f t="shared" si="14"/>
        <v>14583333.33333327</v>
      </c>
    </row>
    <row r="139" spans="2:7" ht="14.25">
      <c r="B139" s="16">
        <f t="shared" si="15"/>
        <v>131</v>
      </c>
      <c r="C139" s="17">
        <f t="shared" si="16"/>
        <v>14583333.33333327</v>
      </c>
      <c r="D139" s="17">
        <f t="shared" si="12"/>
        <v>41666.666666666664</v>
      </c>
      <c r="E139" s="17">
        <f t="shared" si="13"/>
        <v>56510.416666666424</v>
      </c>
      <c r="F139" s="17">
        <f t="shared" si="17"/>
        <v>98177.08333333308</v>
      </c>
      <c r="G139" s="17">
        <f t="shared" si="14"/>
        <v>14541666.666666605</v>
      </c>
    </row>
    <row r="140" spans="2:7" ht="14.25">
      <c r="B140" s="16">
        <f t="shared" si="15"/>
        <v>132</v>
      </c>
      <c r="C140" s="17">
        <f t="shared" si="16"/>
        <v>14541666.666666605</v>
      </c>
      <c r="D140" s="17">
        <f t="shared" si="12"/>
        <v>41666.666666666664</v>
      </c>
      <c r="E140" s="17">
        <f t="shared" si="13"/>
        <v>56348.95833333309</v>
      </c>
      <c r="F140" s="17">
        <f t="shared" si="17"/>
        <v>98015.62499999975</v>
      </c>
      <c r="G140" s="17">
        <f t="shared" si="14"/>
        <v>14499999.999999939</v>
      </c>
    </row>
    <row r="141" spans="2:7" ht="14.25">
      <c r="B141" s="16">
        <f t="shared" si="15"/>
        <v>133</v>
      </c>
      <c r="C141" s="17">
        <f t="shared" si="16"/>
        <v>14499999.999999939</v>
      </c>
      <c r="D141" s="17">
        <f t="shared" si="12"/>
        <v>41666.666666666664</v>
      </c>
      <c r="E141" s="17">
        <f t="shared" si="13"/>
        <v>56187.49999999976</v>
      </c>
      <c r="F141" s="17">
        <f t="shared" si="17"/>
        <v>97854.16666666642</v>
      </c>
      <c r="G141" s="17">
        <f t="shared" si="14"/>
        <v>14458333.333333272</v>
      </c>
    </row>
    <row r="142" spans="2:7" ht="14.25">
      <c r="B142" s="16">
        <f t="shared" si="15"/>
        <v>134</v>
      </c>
      <c r="C142" s="17">
        <f t="shared" si="16"/>
        <v>14458333.333333272</v>
      </c>
      <c r="D142" s="17">
        <f t="shared" si="12"/>
        <v>41666.666666666664</v>
      </c>
      <c r="E142" s="17">
        <f t="shared" si="13"/>
        <v>56026.04166666643</v>
      </c>
      <c r="F142" s="17">
        <f t="shared" si="17"/>
        <v>97692.7083333331</v>
      </c>
      <c r="G142" s="17">
        <f t="shared" si="14"/>
        <v>14416666.666666606</v>
      </c>
    </row>
    <row r="143" spans="2:7" ht="14.25">
      <c r="B143" s="16">
        <f t="shared" si="15"/>
        <v>135</v>
      </c>
      <c r="C143" s="17">
        <f t="shared" si="16"/>
        <v>14416666.666666606</v>
      </c>
      <c r="D143" s="17">
        <f t="shared" si="12"/>
        <v>41666.666666666664</v>
      </c>
      <c r="E143" s="17">
        <f t="shared" si="13"/>
        <v>55864.5833333331</v>
      </c>
      <c r="F143" s="17">
        <f t="shared" si="17"/>
        <v>97531.24999999977</v>
      </c>
      <c r="G143" s="17">
        <f t="shared" si="14"/>
        <v>14374999.99999994</v>
      </c>
    </row>
    <row r="144" spans="2:7" ht="14.25">
      <c r="B144" s="16">
        <f t="shared" si="15"/>
        <v>136</v>
      </c>
      <c r="C144" s="17">
        <f t="shared" si="16"/>
        <v>14374999.99999994</v>
      </c>
      <c r="D144" s="17">
        <f t="shared" si="12"/>
        <v>41666.666666666664</v>
      </c>
      <c r="E144" s="17">
        <f t="shared" si="13"/>
        <v>55703.12499999977</v>
      </c>
      <c r="F144" s="17">
        <f t="shared" si="17"/>
        <v>97369.79166666642</v>
      </c>
      <c r="G144" s="17">
        <f t="shared" si="14"/>
        <v>14333333.333333274</v>
      </c>
    </row>
    <row r="145" spans="2:7" ht="14.25">
      <c r="B145" s="16">
        <f t="shared" si="15"/>
        <v>137</v>
      </c>
      <c r="C145" s="17">
        <f t="shared" si="16"/>
        <v>14333333.333333274</v>
      </c>
      <c r="D145" s="17">
        <f t="shared" si="12"/>
        <v>41666.666666666664</v>
      </c>
      <c r="E145" s="17">
        <f t="shared" si="13"/>
        <v>55541.66666666643</v>
      </c>
      <c r="F145" s="17">
        <f t="shared" si="17"/>
        <v>97208.3333333331</v>
      </c>
      <c r="G145" s="17">
        <f t="shared" si="14"/>
        <v>14291666.666666608</v>
      </c>
    </row>
    <row r="146" spans="2:7" ht="14.25">
      <c r="B146" s="16">
        <f t="shared" si="15"/>
        <v>138</v>
      </c>
      <c r="C146" s="17">
        <f t="shared" si="16"/>
        <v>14291666.666666608</v>
      </c>
      <c r="D146" s="17">
        <f t="shared" si="12"/>
        <v>41666.666666666664</v>
      </c>
      <c r="E146" s="17">
        <f t="shared" si="13"/>
        <v>55380.20833333311</v>
      </c>
      <c r="F146" s="17">
        <f t="shared" si="17"/>
        <v>97046.87499999977</v>
      </c>
      <c r="G146" s="17">
        <f t="shared" si="14"/>
        <v>14249999.999999942</v>
      </c>
    </row>
    <row r="147" spans="2:7" ht="14.25">
      <c r="B147" s="16">
        <f t="shared" si="15"/>
        <v>139</v>
      </c>
      <c r="C147" s="17">
        <f t="shared" si="16"/>
        <v>14249999.999999942</v>
      </c>
      <c r="D147" s="17">
        <f t="shared" si="12"/>
        <v>41666.666666666664</v>
      </c>
      <c r="E147" s="17">
        <f t="shared" si="13"/>
        <v>55218.749999999774</v>
      </c>
      <c r="F147" s="17">
        <f t="shared" si="17"/>
        <v>96885.41666666644</v>
      </c>
      <c r="G147" s="17">
        <f t="shared" si="14"/>
        <v>14208333.333333276</v>
      </c>
    </row>
    <row r="148" spans="2:7" ht="14.25">
      <c r="B148" s="16">
        <f t="shared" si="15"/>
        <v>140</v>
      </c>
      <c r="C148" s="17">
        <f t="shared" si="16"/>
        <v>14208333.333333276</v>
      </c>
      <c r="D148" s="17">
        <f t="shared" si="12"/>
        <v>41666.666666666664</v>
      </c>
      <c r="E148" s="17">
        <f t="shared" si="13"/>
        <v>55057.291666666446</v>
      </c>
      <c r="F148" s="17">
        <f t="shared" si="17"/>
        <v>96723.95833333311</v>
      </c>
      <c r="G148" s="17">
        <f t="shared" si="14"/>
        <v>14166666.66666661</v>
      </c>
    </row>
    <row r="149" spans="2:7" ht="14.25">
      <c r="B149" s="16">
        <f t="shared" si="15"/>
        <v>141</v>
      </c>
      <c r="C149" s="17">
        <f t="shared" si="16"/>
        <v>14166666.66666661</v>
      </c>
      <c r="D149" s="17">
        <f t="shared" si="12"/>
        <v>41666.666666666664</v>
      </c>
      <c r="E149" s="17">
        <f t="shared" si="13"/>
        <v>54895.83333333311</v>
      </c>
      <c r="F149" s="17">
        <f t="shared" si="17"/>
        <v>96562.49999999977</v>
      </c>
      <c r="G149" s="17">
        <f t="shared" si="14"/>
        <v>14124999.999999944</v>
      </c>
    </row>
    <row r="150" spans="2:7" ht="14.25">
      <c r="B150" s="16">
        <f t="shared" si="15"/>
        <v>142</v>
      </c>
      <c r="C150" s="17">
        <f t="shared" si="16"/>
        <v>14124999.999999944</v>
      </c>
      <c r="D150" s="17">
        <f t="shared" si="12"/>
        <v>41666.666666666664</v>
      </c>
      <c r="E150" s="17">
        <f t="shared" si="13"/>
        <v>54734.37499999979</v>
      </c>
      <c r="F150" s="17">
        <f t="shared" si="17"/>
        <v>96401.04166666645</v>
      </c>
      <c r="G150" s="17">
        <f t="shared" si="14"/>
        <v>14083333.333333278</v>
      </c>
    </row>
    <row r="151" spans="2:7" ht="14.25">
      <c r="B151" s="16">
        <f t="shared" si="15"/>
        <v>143</v>
      </c>
      <c r="C151" s="17">
        <f t="shared" si="16"/>
        <v>14083333.333333278</v>
      </c>
      <c r="D151" s="17">
        <f t="shared" si="12"/>
        <v>41666.666666666664</v>
      </c>
      <c r="E151" s="17">
        <f t="shared" si="13"/>
        <v>54572.91666666645</v>
      </c>
      <c r="F151" s="17">
        <f t="shared" si="17"/>
        <v>96239.58333333311</v>
      </c>
      <c r="G151" s="17">
        <f t="shared" si="14"/>
        <v>14041666.666666612</v>
      </c>
    </row>
    <row r="152" spans="2:7" ht="14.25">
      <c r="B152" s="16">
        <f t="shared" si="15"/>
        <v>144</v>
      </c>
      <c r="C152" s="17">
        <f t="shared" si="16"/>
        <v>14041666.666666612</v>
      </c>
      <c r="D152" s="17">
        <f t="shared" si="12"/>
        <v>41666.666666666664</v>
      </c>
      <c r="E152" s="17">
        <f t="shared" si="13"/>
        <v>54411.45833333312</v>
      </c>
      <c r="F152" s="17">
        <f t="shared" si="17"/>
        <v>96078.12499999978</v>
      </c>
      <c r="G152" s="17">
        <f t="shared" si="14"/>
        <v>13999999.999999946</v>
      </c>
    </row>
    <row r="153" spans="2:7" ht="14.25">
      <c r="B153" s="16">
        <f t="shared" si="15"/>
        <v>145</v>
      </c>
      <c r="C153" s="17">
        <f t="shared" si="16"/>
        <v>13999999.999999946</v>
      </c>
      <c r="D153" s="17">
        <f t="shared" si="12"/>
        <v>41666.666666666664</v>
      </c>
      <c r="E153" s="17">
        <f t="shared" si="13"/>
        <v>54249.99999999979</v>
      </c>
      <c r="F153" s="17">
        <f t="shared" si="17"/>
        <v>95916.66666666645</v>
      </c>
      <c r="G153" s="17">
        <f t="shared" si="14"/>
        <v>13958333.33333328</v>
      </c>
    </row>
    <row r="154" spans="2:7" ht="14.25">
      <c r="B154" s="16">
        <f t="shared" si="15"/>
        <v>146</v>
      </c>
      <c r="C154" s="17">
        <f t="shared" si="16"/>
        <v>13958333.33333328</v>
      </c>
      <c r="D154" s="17">
        <f t="shared" si="12"/>
        <v>41666.666666666664</v>
      </c>
      <c r="E154" s="17">
        <f t="shared" si="13"/>
        <v>54088.54166666646</v>
      </c>
      <c r="F154" s="17">
        <f t="shared" si="17"/>
        <v>95755.20833333312</v>
      </c>
      <c r="G154" s="17">
        <f t="shared" si="14"/>
        <v>13916666.666666614</v>
      </c>
    </row>
    <row r="155" spans="2:7" ht="14.25">
      <c r="B155" s="16">
        <f t="shared" si="15"/>
        <v>147</v>
      </c>
      <c r="C155" s="17">
        <f t="shared" si="16"/>
        <v>13916666.666666614</v>
      </c>
      <c r="D155" s="17">
        <f t="shared" si="12"/>
        <v>41666.666666666664</v>
      </c>
      <c r="E155" s="17">
        <f t="shared" si="13"/>
        <v>53927.08333333313</v>
      </c>
      <c r="F155" s="17">
        <f t="shared" si="17"/>
        <v>95593.7499999998</v>
      </c>
      <c r="G155" s="17">
        <f t="shared" si="14"/>
        <v>13874999.999999948</v>
      </c>
    </row>
    <row r="156" spans="2:7" ht="14.25">
      <c r="B156" s="16">
        <f t="shared" si="15"/>
        <v>148</v>
      </c>
      <c r="C156" s="17">
        <f t="shared" si="16"/>
        <v>13874999.999999948</v>
      </c>
      <c r="D156" s="17">
        <f t="shared" si="12"/>
        <v>41666.666666666664</v>
      </c>
      <c r="E156" s="17">
        <f t="shared" si="13"/>
        <v>53765.624999999796</v>
      </c>
      <c r="F156" s="17">
        <f t="shared" si="17"/>
        <v>95432.29166666645</v>
      </c>
      <c r="G156" s="17">
        <f t="shared" si="14"/>
        <v>13833333.333333282</v>
      </c>
    </row>
    <row r="157" spans="2:7" ht="14.25">
      <c r="B157" s="16">
        <f t="shared" si="15"/>
        <v>149</v>
      </c>
      <c r="C157" s="17">
        <f t="shared" si="16"/>
        <v>13833333.333333282</v>
      </c>
      <c r="D157" s="17">
        <f t="shared" si="12"/>
        <v>41666.666666666664</v>
      </c>
      <c r="E157" s="17">
        <f t="shared" si="13"/>
        <v>53604.16666666646</v>
      </c>
      <c r="F157" s="17">
        <f t="shared" si="17"/>
        <v>95270.83333333312</v>
      </c>
      <c r="G157" s="17">
        <f t="shared" si="14"/>
        <v>13791666.666666616</v>
      </c>
    </row>
    <row r="158" spans="2:7" ht="14.25">
      <c r="B158" s="16">
        <f t="shared" si="15"/>
        <v>150</v>
      </c>
      <c r="C158" s="17">
        <f t="shared" si="16"/>
        <v>13791666.666666616</v>
      </c>
      <c r="D158" s="17">
        <f t="shared" si="12"/>
        <v>41666.666666666664</v>
      </c>
      <c r="E158" s="17">
        <f t="shared" si="13"/>
        <v>53442.70833333314</v>
      </c>
      <c r="F158" s="17">
        <f t="shared" si="17"/>
        <v>95109.3749999998</v>
      </c>
      <c r="G158" s="17">
        <f t="shared" si="14"/>
        <v>13749999.99999995</v>
      </c>
    </row>
    <row r="159" spans="2:7" ht="14.25">
      <c r="B159" s="16">
        <f t="shared" si="15"/>
        <v>151</v>
      </c>
      <c r="C159" s="17">
        <f t="shared" si="16"/>
        <v>13749999.99999995</v>
      </c>
      <c r="D159" s="17">
        <f t="shared" si="12"/>
        <v>41666.666666666664</v>
      </c>
      <c r="E159" s="17">
        <f t="shared" si="13"/>
        <v>53281.2499999998</v>
      </c>
      <c r="F159" s="17">
        <f t="shared" si="17"/>
        <v>94947.91666666647</v>
      </c>
      <c r="G159" s="17">
        <f t="shared" si="14"/>
        <v>13708333.333333284</v>
      </c>
    </row>
    <row r="160" spans="2:7" ht="14.25">
      <c r="B160" s="16">
        <f t="shared" si="15"/>
        <v>152</v>
      </c>
      <c r="C160" s="17">
        <f t="shared" si="16"/>
        <v>13708333.333333284</v>
      </c>
      <c r="D160" s="17">
        <f t="shared" si="12"/>
        <v>41666.666666666664</v>
      </c>
      <c r="E160" s="17">
        <f t="shared" si="13"/>
        <v>53119.791666666475</v>
      </c>
      <c r="F160" s="17">
        <f t="shared" si="17"/>
        <v>94786.45833333314</v>
      </c>
      <c r="G160" s="17">
        <f t="shared" si="14"/>
        <v>13666666.666666618</v>
      </c>
    </row>
    <row r="161" spans="2:7" ht="14.25">
      <c r="B161" s="16">
        <f t="shared" si="15"/>
        <v>153</v>
      </c>
      <c r="C161" s="17">
        <f t="shared" si="16"/>
        <v>13666666.666666618</v>
      </c>
      <c r="D161" s="17">
        <f t="shared" si="12"/>
        <v>41666.666666666664</v>
      </c>
      <c r="E161" s="17">
        <f t="shared" si="13"/>
        <v>52958.33333333314</v>
      </c>
      <c r="F161" s="17">
        <f t="shared" si="17"/>
        <v>94624.9999999998</v>
      </c>
      <c r="G161" s="17">
        <f t="shared" si="14"/>
        <v>13624999.999999952</v>
      </c>
    </row>
    <row r="162" spans="2:7" ht="14.25">
      <c r="B162" s="16">
        <f t="shared" si="15"/>
        <v>154</v>
      </c>
      <c r="C162" s="17">
        <f t="shared" si="16"/>
        <v>13624999.999999952</v>
      </c>
      <c r="D162" s="17">
        <f t="shared" si="12"/>
        <v>41666.666666666664</v>
      </c>
      <c r="E162" s="17">
        <f t="shared" si="13"/>
        <v>52796.87499999982</v>
      </c>
      <c r="F162" s="17">
        <f t="shared" si="17"/>
        <v>94463.54166666648</v>
      </c>
      <c r="G162" s="17">
        <f t="shared" si="14"/>
        <v>13583333.333333286</v>
      </c>
    </row>
    <row r="163" spans="2:7" ht="14.25">
      <c r="B163" s="16">
        <f t="shared" si="15"/>
        <v>155</v>
      </c>
      <c r="C163" s="17">
        <f t="shared" si="16"/>
        <v>13583333.333333286</v>
      </c>
      <c r="D163" s="17">
        <f t="shared" si="12"/>
        <v>41666.666666666664</v>
      </c>
      <c r="E163" s="17">
        <f t="shared" si="13"/>
        <v>52635.41666666648</v>
      </c>
      <c r="F163" s="17">
        <f t="shared" si="17"/>
        <v>94302.08333333314</v>
      </c>
      <c r="G163" s="17">
        <f t="shared" si="14"/>
        <v>13541666.66666662</v>
      </c>
    </row>
    <row r="164" spans="2:7" ht="14.25">
      <c r="B164" s="16">
        <f t="shared" si="15"/>
        <v>156</v>
      </c>
      <c r="C164" s="17">
        <f t="shared" si="16"/>
        <v>13541666.66666662</v>
      </c>
      <c r="D164" s="17">
        <f t="shared" si="12"/>
        <v>41666.666666666664</v>
      </c>
      <c r="E164" s="17">
        <f t="shared" si="13"/>
        <v>52473.95833333315</v>
      </c>
      <c r="F164" s="17">
        <f t="shared" si="17"/>
        <v>94140.62499999981</v>
      </c>
      <c r="G164" s="17">
        <f t="shared" si="14"/>
        <v>13499999.999999953</v>
      </c>
    </row>
    <row r="165" spans="2:7" ht="14.25">
      <c r="B165" s="16">
        <f t="shared" si="15"/>
        <v>157</v>
      </c>
      <c r="C165" s="17">
        <f t="shared" si="16"/>
        <v>13499999.999999953</v>
      </c>
      <c r="D165" s="17">
        <f t="shared" si="12"/>
        <v>41666.666666666664</v>
      </c>
      <c r="E165" s="17">
        <f t="shared" si="13"/>
        <v>52312.49999999982</v>
      </c>
      <c r="F165" s="17">
        <f t="shared" si="17"/>
        <v>93979.16666666648</v>
      </c>
      <c r="G165" s="17">
        <f t="shared" si="14"/>
        <v>13458333.333333287</v>
      </c>
    </row>
    <row r="166" spans="2:7" ht="14.25">
      <c r="B166" s="16">
        <f t="shared" si="15"/>
        <v>158</v>
      </c>
      <c r="C166" s="17">
        <f t="shared" si="16"/>
        <v>13458333.333333287</v>
      </c>
      <c r="D166" s="17">
        <f t="shared" si="12"/>
        <v>41666.666666666664</v>
      </c>
      <c r="E166" s="17">
        <f t="shared" si="13"/>
        <v>52151.04166666649</v>
      </c>
      <c r="F166" s="17">
        <f t="shared" si="17"/>
        <v>93817.70833333315</v>
      </c>
      <c r="G166" s="17">
        <f t="shared" si="14"/>
        <v>13416666.666666621</v>
      </c>
    </row>
    <row r="167" spans="2:7" ht="14.25">
      <c r="B167" s="16">
        <f t="shared" si="15"/>
        <v>159</v>
      </c>
      <c r="C167" s="17">
        <f t="shared" si="16"/>
        <v>13416666.666666621</v>
      </c>
      <c r="D167" s="17">
        <f t="shared" si="12"/>
        <v>41666.666666666664</v>
      </c>
      <c r="E167" s="17">
        <f t="shared" si="13"/>
        <v>51989.58333333316</v>
      </c>
      <c r="F167" s="17">
        <f t="shared" si="17"/>
        <v>93656.24999999983</v>
      </c>
      <c r="G167" s="17">
        <f t="shared" si="14"/>
        <v>13374999.999999955</v>
      </c>
    </row>
    <row r="168" spans="2:7" ht="14.25">
      <c r="B168" s="16">
        <f t="shared" si="15"/>
        <v>160</v>
      </c>
      <c r="C168" s="17">
        <f t="shared" si="16"/>
        <v>13374999.999999955</v>
      </c>
      <c r="D168" s="17">
        <f t="shared" si="12"/>
        <v>41666.666666666664</v>
      </c>
      <c r="E168" s="17">
        <f t="shared" si="13"/>
        <v>51828.124999999825</v>
      </c>
      <c r="F168" s="17">
        <f t="shared" si="17"/>
        <v>93494.79166666648</v>
      </c>
      <c r="G168" s="17">
        <f t="shared" si="14"/>
        <v>13333333.33333329</v>
      </c>
    </row>
    <row r="169" spans="2:7" ht="14.25">
      <c r="B169" s="16">
        <f t="shared" si="15"/>
        <v>161</v>
      </c>
      <c r="C169" s="17">
        <f t="shared" si="16"/>
        <v>13333333.33333329</v>
      </c>
      <c r="D169" s="17">
        <f t="shared" si="12"/>
        <v>41666.666666666664</v>
      </c>
      <c r="E169" s="17">
        <f t="shared" si="13"/>
        <v>51666.66666666649</v>
      </c>
      <c r="F169" s="17">
        <f t="shared" si="17"/>
        <v>93333.33333333315</v>
      </c>
      <c r="G169" s="17">
        <f t="shared" si="14"/>
        <v>13291666.666666623</v>
      </c>
    </row>
    <row r="170" spans="2:7" ht="14.25">
      <c r="B170" s="16">
        <f t="shared" si="15"/>
        <v>162</v>
      </c>
      <c r="C170" s="17">
        <f t="shared" si="16"/>
        <v>13291666.666666623</v>
      </c>
      <c r="D170" s="17">
        <f t="shared" si="12"/>
        <v>41666.666666666664</v>
      </c>
      <c r="E170" s="17">
        <f t="shared" si="13"/>
        <v>51505.20833333317</v>
      </c>
      <c r="F170" s="17">
        <f t="shared" si="17"/>
        <v>93171.87499999983</v>
      </c>
      <c r="G170" s="17">
        <f t="shared" si="14"/>
        <v>13249999.999999957</v>
      </c>
    </row>
    <row r="171" spans="2:7" ht="14.25">
      <c r="B171" s="16">
        <f t="shared" si="15"/>
        <v>163</v>
      </c>
      <c r="C171" s="17">
        <f t="shared" si="16"/>
        <v>13249999.999999957</v>
      </c>
      <c r="D171" s="17">
        <f t="shared" si="12"/>
        <v>41666.666666666664</v>
      </c>
      <c r="E171" s="17">
        <f t="shared" si="13"/>
        <v>51343.74999999983</v>
      </c>
      <c r="F171" s="17">
        <f t="shared" si="17"/>
        <v>93010.4166666665</v>
      </c>
      <c r="G171" s="17">
        <f t="shared" si="14"/>
        <v>13208333.333333291</v>
      </c>
    </row>
    <row r="172" spans="2:7" ht="14.25">
      <c r="B172" s="16">
        <f t="shared" si="15"/>
        <v>164</v>
      </c>
      <c r="C172" s="17">
        <f t="shared" si="16"/>
        <v>13208333.333333291</v>
      </c>
      <c r="D172" s="17">
        <f t="shared" si="12"/>
        <v>41666.666666666664</v>
      </c>
      <c r="E172" s="17">
        <f t="shared" si="13"/>
        <v>51182.291666666504</v>
      </c>
      <c r="F172" s="17">
        <f t="shared" si="17"/>
        <v>92848.95833333317</v>
      </c>
      <c r="G172" s="17">
        <f t="shared" si="14"/>
        <v>13166666.666666625</v>
      </c>
    </row>
    <row r="173" spans="2:7" ht="14.25">
      <c r="B173" s="16">
        <f t="shared" si="15"/>
        <v>165</v>
      </c>
      <c r="C173" s="17">
        <f t="shared" si="16"/>
        <v>13166666.666666625</v>
      </c>
      <c r="D173" s="17">
        <f t="shared" si="12"/>
        <v>41666.666666666664</v>
      </c>
      <c r="E173" s="17">
        <f t="shared" si="13"/>
        <v>51020.83333333317</v>
      </c>
      <c r="F173" s="17">
        <f t="shared" si="17"/>
        <v>92687.49999999983</v>
      </c>
      <c r="G173" s="17">
        <f t="shared" si="14"/>
        <v>13124999.999999959</v>
      </c>
    </row>
    <row r="174" spans="2:7" ht="14.25">
      <c r="B174" s="16">
        <f t="shared" si="15"/>
        <v>166</v>
      </c>
      <c r="C174" s="17">
        <f t="shared" si="16"/>
        <v>13124999.999999959</v>
      </c>
      <c r="D174" s="17">
        <f t="shared" si="12"/>
        <v>41666.666666666664</v>
      </c>
      <c r="E174" s="17">
        <f t="shared" si="13"/>
        <v>50859.37499999985</v>
      </c>
      <c r="F174" s="17">
        <f t="shared" si="17"/>
        <v>92526.04166666651</v>
      </c>
      <c r="G174" s="17">
        <f t="shared" si="14"/>
        <v>13083333.333333293</v>
      </c>
    </row>
    <row r="175" spans="2:7" ht="14.25">
      <c r="B175" s="16">
        <f t="shared" si="15"/>
        <v>167</v>
      </c>
      <c r="C175" s="17">
        <f t="shared" si="16"/>
        <v>13083333.333333293</v>
      </c>
      <c r="D175" s="17">
        <f t="shared" si="12"/>
        <v>41666.666666666664</v>
      </c>
      <c r="E175" s="17">
        <f t="shared" si="13"/>
        <v>50697.91666666651</v>
      </c>
      <c r="F175" s="17">
        <f t="shared" si="17"/>
        <v>92364.58333333317</v>
      </c>
      <c r="G175" s="17">
        <f t="shared" si="14"/>
        <v>13041666.666666627</v>
      </c>
    </row>
    <row r="176" spans="2:7" ht="14.25">
      <c r="B176" s="16">
        <f t="shared" si="15"/>
        <v>168</v>
      </c>
      <c r="C176" s="17">
        <f t="shared" si="16"/>
        <v>13041666.666666627</v>
      </c>
      <c r="D176" s="17">
        <f t="shared" si="12"/>
        <v>41666.666666666664</v>
      </c>
      <c r="E176" s="17">
        <f t="shared" si="13"/>
        <v>50536.458333333176</v>
      </c>
      <c r="F176" s="17">
        <f t="shared" si="17"/>
        <v>92203.12499999984</v>
      </c>
      <c r="G176" s="17">
        <f t="shared" si="14"/>
        <v>12999999.99999996</v>
      </c>
    </row>
    <row r="177" spans="2:7" ht="14.25">
      <c r="B177" s="16">
        <f t="shared" si="15"/>
        <v>169</v>
      </c>
      <c r="C177" s="17">
        <f t="shared" si="16"/>
        <v>12999999.99999996</v>
      </c>
      <c r="D177" s="17">
        <f t="shared" si="12"/>
        <v>41666.666666666664</v>
      </c>
      <c r="E177" s="17">
        <f t="shared" si="13"/>
        <v>50374.99999999985</v>
      </c>
      <c r="F177" s="17">
        <f t="shared" si="17"/>
        <v>92041.66666666651</v>
      </c>
      <c r="G177" s="17">
        <f t="shared" si="14"/>
        <v>12958333.333333295</v>
      </c>
    </row>
    <row r="178" spans="2:7" ht="14.25">
      <c r="B178" s="16">
        <f t="shared" si="15"/>
        <v>170</v>
      </c>
      <c r="C178" s="17">
        <f t="shared" si="16"/>
        <v>12958333.333333295</v>
      </c>
      <c r="D178" s="17">
        <f t="shared" si="12"/>
        <v>41666.666666666664</v>
      </c>
      <c r="E178" s="17">
        <f t="shared" si="13"/>
        <v>50213.54166666652</v>
      </c>
      <c r="F178" s="17">
        <f t="shared" si="17"/>
        <v>91880.20833333318</v>
      </c>
      <c r="G178" s="17">
        <f t="shared" si="14"/>
        <v>12916666.666666629</v>
      </c>
    </row>
    <row r="179" spans="2:7" ht="14.25">
      <c r="B179" s="16">
        <f t="shared" si="15"/>
        <v>171</v>
      </c>
      <c r="C179" s="17">
        <f t="shared" si="16"/>
        <v>12916666.666666629</v>
      </c>
      <c r="D179" s="17">
        <f t="shared" si="12"/>
        <v>41666.666666666664</v>
      </c>
      <c r="E179" s="17">
        <f t="shared" si="13"/>
        <v>50052.08333333319</v>
      </c>
      <c r="F179" s="17">
        <f t="shared" si="17"/>
        <v>91718.74999999985</v>
      </c>
      <c r="G179" s="17">
        <f t="shared" si="14"/>
        <v>12874999.999999963</v>
      </c>
    </row>
    <row r="180" spans="2:7" ht="14.25">
      <c r="B180" s="16">
        <f t="shared" si="15"/>
        <v>172</v>
      </c>
      <c r="C180" s="17">
        <f t="shared" si="16"/>
        <v>12874999.999999963</v>
      </c>
      <c r="D180" s="17">
        <f t="shared" si="12"/>
        <v>41666.666666666664</v>
      </c>
      <c r="E180" s="17">
        <f t="shared" si="13"/>
        <v>49890.624999999854</v>
      </c>
      <c r="F180" s="17">
        <f t="shared" si="17"/>
        <v>91557.29166666651</v>
      </c>
      <c r="G180" s="17">
        <f t="shared" si="14"/>
        <v>12833333.333333297</v>
      </c>
    </row>
    <row r="181" spans="2:7" ht="14.25">
      <c r="B181" s="16">
        <f t="shared" si="15"/>
        <v>173</v>
      </c>
      <c r="C181" s="17">
        <f t="shared" si="16"/>
        <v>12833333.333333297</v>
      </c>
      <c r="D181" s="17">
        <f t="shared" si="12"/>
        <v>41666.666666666664</v>
      </c>
      <c r="E181" s="17">
        <f t="shared" si="13"/>
        <v>49729.16666666652</v>
      </c>
      <c r="F181" s="17">
        <f t="shared" si="17"/>
        <v>91395.83333333318</v>
      </c>
      <c r="G181" s="17">
        <f t="shared" si="14"/>
        <v>12791666.66666663</v>
      </c>
    </row>
    <row r="182" spans="2:7" ht="14.25">
      <c r="B182" s="16">
        <f t="shared" si="15"/>
        <v>174</v>
      </c>
      <c r="C182" s="17">
        <f t="shared" si="16"/>
        <v>12791666.66666663</v>
      </c>
      <c r="D182" s="17">
        <f t="shared" si="12"/>
        <v>41666.666666666664</v>
      </c>
      <c r="E182" s="17">
        <f t="shared" si="13"/>
        <v>49567.7083333332</v>
      </c>
      <c r="F182" s="17">
        <f t="shared" si="17"/>
        <v>91234.37499999985</v>
      </c>
      <c r="G182" s="17">
        <f t="shared" si="14"/>
        <v>12749999.999999965</v>
      </c>
    </row>
    <row r="183" spans="2:7" ht="14.25">
      <c r="B183" s="16">
        <f t="shared" si="15"/>
        <v>175</v>
      </c>
      <c r="C183" s="17">
        <f t="shared" si="16"/>
        <v>12749999.999999965</v>
      </c>
      <c r="D183" s="17">
        <f t="shared" si="12"/>
        <v>41666.666666666664</v>
      </c>
      <c r="E183" s="17">
        <f t="shared" si="13"/>
        <v>49406.24999999986</v>
      </c>
      <c r="F183" s="17">
        <f t="shared" si="17"/>
        <v>91072.91666666653</v>
      </c>
      <c r="G183" s="17">
        <f t="shared" si="14"/>
        <v>12708333.333333299</v>
      </c>
    </row>
    <row r="184" spans="2:7" ht="14.25">
      <c r="B184" s="16">
        <f t="shared" si="15"/>
        <v>176</v>
      </c>
      <c r="C184" s="17">
        <f t="shared" si="16"/>
        <v>12708333.333333299</v>
      </c>
      <c r="D184" s="17">
        <f t="shared" si="12"/>
        <v>41666.666666666664</v>
      </c>
      <c r="E184" s="17">
        <f t="shared" si="13"/>
        <v>49244.79166666653</v>
      </c>
      <c r="F184" s="17">
        <f t="shared" si="17"/>
        <v>90911.4583333332</v>
      </c>
      <c r="G184" s="17">
        <f t="shared" si="14"/>
        <v>12666666.666666633</v>
      </c>
    </row>
    <row r="185" spans="2:7" ht="14.25">
      <c r="B185" s="16">
        <f t="shared" si="15"/>
        <v>177</v>
      </c>
      <c r="C185" s="17">
        <f t="shared" si="16"/>
        <v>12666666.666666633</v>
      </c>
      <c r="D185" s="17">
        <f t="shared" si="12"/>
        <v>41666.666666666664</v>
      </c>
      <c r="E185" s="17">
        <f t="shared" si="13"/>
        <v>49083.3333333332</v>
      </c>
      <c r="F185" s="17">
        <f t="shared" si="17"/>
        <v>90749.99999999985</v>
      </c>
      <c r="G185" s="17">
        <f t="shared" si="14"/>
        <v>12624999.999999966</v>
      </c>
    </row>
    <row r="186" spans="2:7" ht="14.25">
      <c r="B186" s="16">
        <f t="shared" si="15"/>
        <v>178</v>
      </c>
      <c r="C186" s="17">
        <f t="shared" si="16"/>
        <v>12624999.999999966</v>
      </c>
      <c r="D186" s="17">
        <f t="shared" si="12"/>
        <v>41666.666666666664</v>
      </c>
      <c r="E186" s="17">
        <f t="shared" si="13"/>
        <v>48921.874999999876</v>
      </c>
      <c r="F186" s="17">
        <f t="shared" si="17"/>
        <v>90588.54166666654</v>
      </c>
      <c r="G186" s="17">
        <f t="shared" si="14"/>
        <v>12583333.3333333</v>
      </c>
    </row>
    <row r="187" spans="2:7" ht="14.25">
      <c r="B187" s="16">
        <f t="shared" si="15"/>
        <v>179</v>
      </c>
      <c r="C187" s="17">
        <f t="shared" si="16"/>
        <v>12583333.3333333</v>
      </c>
      <c r="D187" s="17">
        <f t="shared" si="12"/>
        <v>41666.666666666664</v>
      </c>
      <c r="E187" s="17">
        <f t="shared" si="13"/>
        <v>48760.41666666654</v>
      </c>
      <c r="F187" s="17">
        <f t="shared" si="17"/>
        <v>90427.0833333332</v>
      </c>
      <c r="G187" s="17">
        <f t="shared" si="14"/>
        <v>12541666.666666634</v>
      </c>
    </row>
    <row r="188" spans="2:7" ht="14.25">
      <c r="B188" s="16">
        <f t="shared" si="15"/>
        <v>180</v>
      </c>
      <c r="C188" s="17">
        <f t="shared" si="16"/>
        <v>12541666.666666634</v>
      </c>
      <c r="D188" s="17">
        <f t="shared" si="12"/>
        <v>41666.666666666664</v>
      </c>
      <c r="E188" s="17">
        <f t="shared" si="13"/>
        <v>48598.958333333205</v>
      </c>
      <c r="F188" s="17">
        <f t="shared" si="17"/>
        <v>90265.62499999987</v>
      </c>
      <c r="G188" s="17">
        <f t="shared" si="14"/>
        <v>12499999.999999968</v>
      </c>
    </row>
    <row r="189" spans="2:7" ht="14.25">
      <c r="B189" s="16">
        <f t="shared" si="15"/>
        <v>181</v>
      </c>
      <c r="C189" s="17">
        <f t="shared" si="16"/>
        <v>12499999.999999968</v>
      </c>
      <c r="D189" s="17">
        <f t="shared" si="12"/>
        <v>41666.666666666664</v>
      </c>
      <c r="E189" s="17">
        <f t="shared" si="13"/>
        <v>48437.499999999876</v>
      </c>
      <c r="F189" s="17">
        <f t="shared" si="17"/>
        <v>90104.16666666654</v>
      </c>
      <c r="G189" s="17">
        <f t="shared" si="14"/>
        <v>12458333.333333302</v>
      </c>
    </row>
    <row r="190" spans="2:7" ht="14.25">
      <c r="B190" s="16">
        <f t="shared" si="15"/>
        <v>182</v>
      </c>
      <c r="C190" s="17">
        <f t="shared" si="16"/>
        <v>12458333.333333302</v>
      </c>
      <c r="D190" s="17">
        <f t="shared" si="12"/>
        <v>41666.666666666664</v>
      </c>
      <c r="E190" s="17">
        <f t="shared" si="13"/>
        <v>48276.04166666655</v>
      </c>
      <c r="F190" s="17">
        <f t="shared" si="17"/>
        <v>89942.70833333321</v>
      </c>
      <c r="G190" s="17">
        <f t="shared" si="14"/>
        <v>12416666.666666636</v>
      </c>
    </row>
    <row r="191" spans="2:7" ht="14.25">
      <c r="B191" s="16">
        <f t="shared" si="15"/>
        <v>183</v>
      </c>
      <c r="C191" s="17">
        <f t="shared" si="16"/>
        <v>12416666.666666636</v>
      </c>
      <c r="D191" s="17">
        <f t="shared" si="12"/>
        <v>41666.666666666664</v>
      </c>
      <c r="E191" s="17">
        <f t="shared" si="13"/>
        <v>48114.58333333322</v>
      </c>
      <c r="F191" s="17">
        <f t="shared" si="17"/>
        <v>89781.24999999988</v>
      </c>
      <c r="G191" s="17">
        <f t="shared" si="14"/>
        <v>12374999.99999997</v>
      </c>
    </row>
    <row r="192" spans="2:7" ht="14.25">
      <c r="B192" s="16">
        <f t="shared" si="15"/>
        <v>184</v>
      </c>
      <c r="C192" s="17">
        <f t="shared" si="16"/>
        <v>12374999.99999997</v>
      </c>
      <c r="D192" s="17">
        <f t="shared" si="12"/>
        <v>41666.666666666664</v>
      </c>
      <c r="E192" s="17">
        <f t="shared" si="13"/>
        <v>47953.12499999988</v>
      </c>
      <c r="F192" s="17">
        <f t="shared" si="17"/>
        <v>89619.79166666654</v>
      </c>
      <c r="G192" s="17">
        <f t="shared" si="14"/>
        <v>12333333.333333304</v>
      </c>
    </row>
    <row r="193" spans="2:7" ht="14.25">
      <c r="B193" s="16">
        <f t="shared" si="15"/>
        <v>185</v>
      </c>
      <c r="C193" s="17">
        <f t="shared" si="16"/>
        <v>12333333.333333304</v>
      </c>
      <c r="D193" s="17">
        <f t="shared" si="12"/>
        <v>41666.666666666664</v>
      </c>
      <c r="E193" s="17">
        <f t="shared" si="13"/>
        <v>47791.66666666655</v>
      </c>
      <c r="F193" s="17">
        <f t="shared" si="17"/>
        <v>89458.33333333321</v>
      </c>
      <c r="G193" s="17">
        <f t="shared" si="14"/>
        <v>12291666.666666638</v>
      </c>
    </row>
    <row r="194" spans="2:7" ht="14.25">
      <c r="B194" s="16">
        <f t="shared" si="15"/>
        <v>186</v>
      </c>
      <c r="C194" s="17">
        <f t="shared" si="16"/>
        <v>12291666.666666638</v>
      </c>
      <c r="D194" s="17">
        <f t="shared" si="12"/>
        <v>41666.666666666664</v>
      </c>
      <c r="E194" s="17">
        <f t="shared" si="13"/>
        <v>47630.20833333323</v>
      </c>
      <c r="F194" s="17">
        <f t="shared" si="17"/>
        <v>89296.87499999988</v>
      </c>
      <c r="G194" s="17">
        <f t="shared" si="14"/>
        <v>12249999.999999972</v>
      </c>
    </row>
    <row r="195" spans="2:7" ht="14.25">
      <c r="B195" s="16">
        <f t="shared" si="15"/>
        <v>187</v>
      </c>
      <c r="C195" s="17">
        <f t="shared" si="16"/>
        <v>12249999.999999972</v>
      </c>
      <c r="D195" s="17">
        <f t="shared" si="12"/>
        <v>41666.666666666664</v>
      </c>
      <c r="E195" s="17">
        <f t="shared" si="13"/>
        <v>47468.74999999989</v>
      </c>
      <c r="F195" s="17">
        <f t="shared" si="17"/>
        <v>89135.41666666656</v>
      </c>
      <c r="G195" s="17">
        <f t="shared" si="14"/>
        <v>12208333.333333306</v>
      </c>
    </row>
    <row r="196" spans="2:7" ht="14.25">
      <c r="B196" s="16">
        <f t="shared" si="15"/>
        <v>188</v>
      </c>
      <c r="C196" s="17">
        <f t="shared" si="16"/>
        <v>12208333.333333306</v>
      </c>
      <c r="D196" s="17">
        <f t="shared" si="12"/>
        <v>41666.666666666664</v>
      </c>
      <c r="E196" s="17">
        <f t="shared" si="13"/>
        <v>47307.29166666656</v>
      </c>
      <c r="F196" s="17">
        <f t="shared" si="17"/>
        <v>88973.95833333323</v>
      </c>
      <c r="G196" s="17">
        <f t="shared" si="14"/>
        <v>12166666.66666664</v>
      </c>
    </row>
    <row r="197" spans="2:7" ht="14.25">
      <c r="B197" s="16">
        <f t="shared" si="15"/>
        <v>189</v>
      </c>
      <c r="C197" s="17">
        <f t="shared" si="16"/>
        <v>12166666.66666664</v>
      </c>
      <c r="D197" s="17">
        <f t="shared" si="12"/>
        <v>41666.666666666664</v>
      </c>
      <c r="E197" s="17">
        <f t="shared" si="13"/>
        <v>47145.83333333323</v>
      </c>
      <c r="F197" s="17">
        <f t="shared" si="17"/>
        <v>88812.49999999988</v>
      </c>
      <c r="G197" s="17">
        <f t="shared" si="14"/>
        <v>12124999.999999974</v>
      </c>
    </row>
    <row r="198" spans="2:7" ht="14.25">
      <c r="B198" s="16">
        <f t="shared" si="15"/>
        <v>190</v>
      </c>
      <c r="C198" s="17">
        <f t="shared" si="16"/>
        <v>12124999.999999974</v>
      </c>
      <c r="D198" s="17">
        <f t="shared" si="12"/>
        <v>41666.666666666664</v>
      </c>
      <c r="E198" s="17">
        <f t="shared" si="13"/>
        <v>46984.374999999905</v>
      </c>
      <c r="F198" s="17">
        <f t="shared" si="17"/>
        <v>88651.04166666657</v>
      </c>
      <c r="G198" s="17">
        <f t="shared" si="14"/>
        <v>12083333.333333308</v>
      </c>
    </row>
    <row r="199" spans="2:7" ht="14.25">
      <c r="B199" s="16">
        <f t="shared" si="15"/>
        <v>191</v>
      </c>
      <c r="C199" s="17">
        <f t="shared" si="16"/>
        <v>12083333.333333308</v>
      </c>
      <c r="D199" s="17">
        <f t="shared" si="12"/>
        <v>41666.666666666664</v>
      </c>
      <c r="E199" s="17">
        <f t="shared" si="13"/>
        <v>46822.91666666657</v>
      </c>
      <c r="F199" s="17">
        <f t="shared" si="17"/>
        <v>88489.58333333323</v>
      </c>
      <c r="G199" s="17">
        <f t="shared" si="14"/>
        <v>12041666.666666642</v>
      </c>
    </row>
    <row r="200" spans="2:7" ht="14.25">
      <c r="B200" s="16">
        <f t="shared" si="15"/>
        <v>192</v>
      </c>
      <c r="C200" s="17">
        <f t="shared" si="16"/>
        <v>12041666.666666642</v>
      </c>
      <c r="D200" s="17">
        <f t="shared" si="12"/>
        <v>41666.666666666664</v>
      </c>
      <c r="E200" s="17">
        <f t="shared" si="13"/>
        <v>46661.458333333234</v>
      </c>
      <c r="F200" s="17">
        <f t="shared" si="17"/>
        <v>88328.1249999999</v>
      </c>
      <c r="G200" s="17">
        <f t="shared" si="14"/>
        <v>11999999.999999976</v>
      </c>
    </row>
    <row r="201" spans="2:7" ht="14.25">
      <c r="B201" s="16">
        <f t="shared" si="15"/>
        <v>193</v>
      </c>
      <c r="C201" s="17">
        <f t="shared" si="16"/>
        <v>11999999.999999976</v>
      </c>
      <c r="D201" s="17">
        <f aca="true" t="shared" si="18" ref="D201:D264">IF(B201="","",Greiðsla)</f>
        <v>41666.666666666664</v>
      </c>
      <c r="E201" s="17">
        <f aca="true" t="shared" si="19" ref="E201:E264">IF(B201="","",C201*Vextir/12)</f>
        <v>46499.999999999905</v>
      </c>
      <c r="F201" s="17">
        <f t="shared" si="17"/>
        <v>88166.66666666657</v>
      </c>
      <c r="G201" s="17">
        <f aca="true" t="shared" si="20" ref="G201:G264">IF(B201="","",C201-D201)</f>
        <v>11958333.33333331</v>
      </c>
    </row>
    <row r="202" spans="2:7" ht="14.25">
      <c r="B202" s="16">
        <f aca="true" t="shared" si="21" ref="B202:B265">IF(OR(B201="",B201=Fj.afborgana),"",B201+1)</f>
        <v>194</v>
      </c>
      <c r="C202" s="17">
        <f aca="true" t="shared" si="22" ref="C202:C265">IF(B202="","",G201)</f>
        <v>11958333.33333331</v>
      </c>
      <c r="D202" s="17">
        <f t="shared" si="18"/>
        <v>41666.666666666664</v>
      </c>
      <c r="E202" s="17">
        <f t="shared" si="19"/>
        <v>46338.54166666658</v>
      </c>
      <c r="F202" s="17">
        <f aca="true" t="shared" si="23" ref="F202:F265">IF(D202="","",D202+E202)</f>
        <v>88005.20833333324</v>
      </c>
      <c r="G202" s="17">
        <f t="shared" si="20"/>
        <v>11916666.666666644</v>
      </c>
    </row>
    <row r="203" spans="2:7" ht="14.25">
      <c r="B203" s="16">
        <f t="shared" si="21"/>
        <v>195</v>
      </c>
      <c r="C203" s="17">
        <f t="shared" si="22"/>
        <v>11916666.666666644</v>
      </c>
      <c r="D203" s="17">
        <f t="shared" si="18"/>
        <v>41666.666666666664</v>
      </c>
      <c r="E203" s="17">
        <f t="shared" si="19"/>
        <v>46177.08333333325</v>
      </c>
      <c r="F203" s="17">
        <f t="shared" si="23"/>
        <v>87843.74999999991</v>
      </c>
      <c r="G203" s="17">
        <f t="shared" si="20"/>
        <v>11874999.999999978</v>
      </c>
    </row>
    <row r="204" spans="2:7" ht="14.25">
      <c r="B204" s="16">
        <f t="shared" si="21"/>
        <v>196</v>
      </c>
      <c r="C204" s="17">
        <f t="shared" si="22"/>
        <v>11874999.999999978</v>
      </c>
      <c r="D204" s="17">
        <f t="shared" si="18"/>
        <v>41666.666666666664</v>
      </c>
      <c r="E204" s="17">
        <f t="shared" si="19"/>
        <v>46015.62499999991</v>
      </c>
      <c r="F204" s="17">
        <f t="shared" si="23"/>
        <v>87682.29166666657</v>
      </c>
      <c r="G204" s="17">
        <f t="shared" si="20"/>
        <v>11833333.333333312</v>
      </c>
    </row>
    <row r="205" spans="2:7" ht="14.25">
      <c r="B205" s="16">
        <f t="shared" si="21"/>
        <v>197</v>
      </c>
      <c r="C205" s="17">
        <f t="shared" si="22"/>
        <v>11833333.333333312</v>
      </c>
      <c r="D205" s="17">
        <f t="shared" si="18"/>
        <v>41666.666666666664</v>
      </c>
      <c r="E205" s="17">
        <f t="shared" si="19"/>
        <v>45854.16666666658</v>
      </c>
      <c r="F205" s="17">
        <f t="shared" si="23"/>
        <v>87520.83333333324</v>
      </c>
      <c r="G205" s="17">
        <f t="shared" si="20"/>
        <v>11791666.666666646</v>
      </c>
    </row>
    <row r="206" spans="2:7" ht="14.25">
      <c r="B206" s="16">
        <f t="shared" si="21"/>
        <v>198</v>
      </c>
      <c r="C206" s="17">
        <f t="shared" si="22"/>
        <v>11791666.666666646</v>
      </c>
      <c r="D206" s="17">
        <f t="shared" si="18"/>
        <v>41666.666666666664</v>
      </c>
      <c r="E206" s="17">
        <f t="shared" si="19"/>
        <v>45692.708333333256</v>
      </c>
      <c r="F206" s="17">
        <f t="shared" si="23"/>
        <v>87359.37499999991</v>
      </c>
      <c r="G206" s="17">
        <f t="shared" si="20"/>
        <v>11749999.99999998</v>
      </c>
    </row>
    <row r="207" spans="2:7" ht="14.25">
      <c r="B207" s="16">
        <f t="shared" si="21"/>
        <v>199</v>
      </c>
      <c r="C207" s="17">
        <f t="shared" si="22"/>
        <v>11749999.99999998</v>
      </c>
      <c r="D207" s="17">
        <f t="shared" si="18"/>
        <v>41666.666666666664</v>
      </c>
      <c r="E207" s="17">
        <f t="shared" si="19"/>
        <v>45531.24999999992</v>
      </c>
      <c r="F207" s="17">
        <f t="shared" si="23"/>
        <v>87197.91666666658</v>
      </c>
      <c r="G207" s="17">
        <f t="shared" si="20"/>
        <v>11708333.333333313</v>
      </c>
    </row>
    <row r="208" spans="2:7" ht="14.25">
      <c r="B208" s="16">
        <f t="shared" si="21"/>
        <v>200</v>
      </c>
      <c r="C208" s="17">
        <f t="shared" si="22"/>
        <v>11708333.333333313</v>
      </c>
      <c r="D208" s="17">
        <f t="shared" si="18"/>
        <v>41666.666666666664</v>
      </c>
      <c r="E208" s="17">
        <f t="shared" si="19"/>
        <v>45369.79166666659</v>
      </c>
      <c r="F208" s="17">
        <f t="shared" si="23"/>
        <v>87036.45833333326</v>
      </c>
      <c r="G208" s="17">
        <f t="shared" si="20"/>
        <v>11666666.666666647</v>
      </c>
    </row>
    <row r="209" spans="2:7" ht="14.25">
      <c r="B209" s="16">
        <f t="shared" si="21"/>
        <v>201</v>
      </c>
      <c r="C209" s="17">
        <f t="shared" si="22"/>
        <v>11666666.666666647</v>
      </c>
      <c r="D209" s="17">
        <f t="shared" si="18"/>
        <v>41666.666666666664</v>
      </c>
      <c r="E209" s="17">
        <f t="shared" si="19"/>
        <v>45208.333333333256</v>
      </c>
      <c r="F209" s="17">
        <f t="shared" si="23"/>
        <v>86874.99999999991</v>
      </c>
      <c r="G209" s="17">
        <f t="shared" si="20"/>
        <v>11624999.999999981</v>
      </c>
    </row>
    <row r="210" spans="2:7" ht="14.25">
      <c r="B210" s="16">
        <f t="shared" si="21"/>
        <v>202</v>
      </c>
      <c r="C210" s="17">
        <f t="shared" si="22"/>
        <v>11624999.999999981</v>
      </c>
      <c r="D210" s="17">
        <f t="shared" si="18"/>
        <v>41666.666666666664</v>
      </c>
      <c r="E210" s="17">
        <f t="shared" si="19"/>
        <v>45046.874999999935</v>
      </c>
      <c r="F210" s="17">
        <f t="shared" si="23"/>
        <v>86713.5416666666</v>
      </c>
      <c r="G210" s="17">
        <f t="shared" si="20"/>
        <v>11583333.333333315</v>
      </c>
    </row>
    <row r="211" spans="2:7" ht="14.25">
      <c r="B211" s="16">
        <f t="shared" si="21"/>
        <v>203</v>
      </c>
      <c r="C211" s="17">
        <f t="shared" si="22"/>
        <v>11583333.333333315</v>
      </c>
      <c r="D211" s="17">
        <f t="shared" si="18"/>
        <v>41666.666666666664</v>
      </c>
      <c r="E211" s="17">
        <f t="shared" si="19"/>
        <v>44885.4166666666</v>
      </c>
      <c r="F211" s="17">
        <f t="shared" si="23"/>
        <v>86552.08333333326</v>
      </c>
      <c r="G211" s="17">
        <f t="shared" si="20"/>
        <v>11541666.66666665</v>
      </c>
    </row>
    <row r="212" spans="2:7" ht="14.25">
      <c r="B212" s="16">
        <f t="shared" si="21"/>
        <v>204</v>
      </c>
      <c r="C212" s="17">
        <f t="shared" si="22"/>
        <v>11541666.66666665</v>
      </c>
      <c r="D212" s="17">
        <f t="shared" si="18"/>
        <v>41666.666666666664</v>
      </c>
      <c r="E212" s="17">
        <f t="shared" si="19"/>
        <v>44723.95833333326</v>
      </c>
      <c r="F212" s="17">
        <f t="shared" si="23"/>
        <v>86390.62499999993</v>
      </c>
      <c r="G212" s="17">
        <f t="shared" si="20"/>
        <v>11499999.999999983</v>
      </c>
    </row>
    <row r="213" spans="2:7" ht="14.25">
      <c r="B213" s="16">
        <f t="shared" si="21"/>
        <v>205</v>
      </c>
      <c r="C213" s="17">
        <f t="shared" si="22"/>
        <v>11499999.999999983</v>
      </c>
      <c r="D213" s="17">
        <f t="shared" si="18"/>
        <v>41666.666666666664</v>
      </c>
      <c r="E213" s="17">
        <f t="shared" si="19"/>
        <v>44562.499999999935</v>
      </c>
      <c r="F213" s="17">
        <f t="shared" si="23"/>
        <v>86229.1666666666</v>
      </c>
      <c r="G213" s="17">
        <f t="shared" si="20"/>
        <v>11458333.333333317</v>
      </c>
    </row>
    <row r="214" spans="2:7" ht="14.25">
      <c r="B214" s="16">
        <f t="shared" si="21"/>
        <v>206</v>
      </c>
      <c r="C214" s="17">
        <f t="shared" si="22"/>
        <v>11458333.333333317</v>
      </c>
      <c r="D214" s="17">
        <f t="shared" si="18"/>
        <v>41666.666666666664</v>
      </c>
      <c r="E214" s="17">
        <f t="shared" si="19"/>
        <v>44401.041666666606</v>
      </c>
      <c r="F214" s="17">
        <f t="shared" si="23"/>
        <v>86067.70833333327</v>
      </c>
      <c r="G214" s="17">
        <f t="shared" si="20"/>
        <v>11416666.666666651</v>
      </c>
    </row>
    <row r="215" spans="2:7" ht="14.25">
      <c r="B215" s="16">
        <f t="shared" si="21"/>
        <v>207</v>
      </c>
      <c r="C215" s="17">
        <f t="shared" si="22"/>
        <v>11416666.666666651</v>
      </c>
      <c r="D215" s="17">
        <f t="shared" si="18"/>
        <v>41666.666666666664</v>
      </c>
      <c r="E215" s="17">
        <f t="shared" si="19"/>
        <v>44239.58333333328</v>
      </c>
      <c r="F215" s="17">
        <f t="shared" si="23"/>
        <v>85906.24999999994</v>
      </c>
      <c r="G215" s="17">
        <f t="shared" si="20"/>
        <v>11374999.999999985</v>
      </c>
    </row>
    <row r="216" spans="2:7" ht="14.25">
      <c r="B216" s="16">
        <f t="shared" si="21"/>
        <v>208</v>
      </c>
      <c r="C216" s="17">
        <f t="shared" si="22"/>
        <v>11374999.999999985</v>
      </c>
      <c r="D216" s="17">
        <f t="shared" si="18"/>
        <v>41666.666666666664</v>
      </c>
      <c r="E216" s="17">
        <f t="shared" si="19"/>
        <v>44078.12499999994</v>
      </c>
      <c r="F216" s="17">
        <f t="shared" si="23"/>
        <v>85744.7916666666</v>
      </c>
      <c r="G216" s="17">
        <f t="shared" si="20"/>
        <v>11333333.333333319</v>
      </c>
    </row>
    <row r="217" spans="2:7" ht="14.25">
      <c r="B217" s="16">
        <f t="shared" si="21"/>
        <v>209</v>
      </c>
      <c r="C217" s="17">
        <f t="shared" si="22"/>
        <v>11333333.333333319</v>
      </c>
      <c r="D217" s="17">
        <f t="shared" si="18"/>
        <v>41666.666666666664</v>
      </c>
      <c r="E217" s="17">
        <f t="shared" si="19"/>
        <v>43916.666666666606</v>
      </c>
      <c r="F217" s="17">
        <f t="shared" si="23"/>
        <v>85583.33333333327</v>
      </c>
      <c r="G217" s="17">
        <f t="shared" si="20"/>
        <v>11291666.666666653</v>
      </c>
    </row>
    <row r="218" spans="2:7" ht="14.25">
      <c r="B218" s="16">
        <f t="shared" si="21"/>
        <v>210</v>
      </c>
      <c r="C218" s="17">
        <f t="shared" si="22"/>
        <v>11291666.666666653</v>
      </c>
      <c r="D218" s="17">
        <f t="shared" si="18"/>
        <v>41666.666666666664</v>
      </c>
      <c r="E218" s="17">
        <f t="shared" si="19"/>
        <v>43755.208333333285</v>
      </c>
      <c r="F218" s="17">
        <f t="shared" si="23"/>
        <v>85421.87499999994</v>
      </c>
      <c r="G218" s="17">
        <f t="shared" si="20"/>
        <v>11249999.999999987</v>
      </c>
    </row>
    <row r="219" spans="2:7" ht="14.25">
      <c r="B219" s="16">
        <f t="shared" si="21"/>
        <v>211</v>
      </c>
      <c r="C219" s="17">
        <f t="shared" si="22"/>
        <v>11249999.999999987</v>
      </c>
      <c r="D219" s="17">
        <f t="shared" si="18"/>
        <v>41666.666666666664</v>
      </c>
      <c r="E219" s="17">
        <f t="shared" si="19"/>
        <v>43593.74999999995</v>
      </c>
      <c r="F219" s="17">
        <f t="shared" si="23"/>
        <v>85260.41666666661</v>
      </c>
      <c r="G219" s="17">
        <f t="shared" si="20"/>
        <v>11208333.33333332</v>
      </c>
    </row>
    <row r="220" spans="2:7" ht="14.25">
      <c r="B220" s="16">
        <f t="shared" si="21"/>
        <v>212</v>
      </c>
      <c r="C220" s="17">
        <f t="shared" si="22"/>
        <v>11208333.33333332</v>
      </c>
      <c r="D220" s="17">
        <f t="shared" si="18"/>
        <v>41666.666666666664</v>
      </c>
      <c r="E220" s="17">
        <f t="shared" si="19"/>
        <v>43432.29166666662</v>
      </c>
      <c r="F220" s="17">
        <f t="shared" si="23"/>
        <v>85098.95833333328</v>
      </c>
      <c r="G220" s="17">
        <f t="shared" si="20"/>
        <v>11166666.666666655</v>
      </c>
    </row>
    <row r="221" spans="2:7" ht="14.25">
      <c r="B221" s="16">
        <f t="shared" si="21"/>
        <v>213</v>
      </c>
      <c r="C221" s="17">
        <f t="shared" si="22"/>
        <v>11166666.666666655</v>
      </c>
      <c r="D221" s="17">
        <f t="shared" si="18"/>
        <v>41666.666666666664</v>
      </c>
      <c r="E221" s="17">
        <f t="shared" si="19"/>
        <v>43270.83333333329</v>
      </c>
      <c r="F221" s="17">
        <f t="shared" si="23"/>
        <v>84937.49999999996</v>
      </c>
      <c r="G221" s="17">
        <f t="shared" si="20"/>
        <v>11124999.999999989</v>
      </c>
    </row>
    <row r="222" spans="2:7" ht="14.25">
      <c r="B222" s="16">
        <f t="shared" si="21"/>
        <v>214</v>
      </c>
      <c r="C222" s="17">
        <f t="shared" si="22"/>
        <v>11124999.999999989</v>
      </c>
      <c r="D222" s="17">
        <f t="shared" si="18"/>
        <v>41666.666666666664</v>
      </c>
      <c r="E222" s="17">
        <f t="shared" si="19"/>
        <v>43109.374999999956</v>
      </c>
      <c r="F222" s="17">
        <f t="shared" si="23"/>
        <v>84776.04166666663</v>
      </c>
      <c r="G222" s="17">
        <f t="shared" si="20"/>
        <v>11083333.333333323</v>
      </c>
    </row>
    <row r="223" spans="2:7" ht="14.25">
      <c r="B223" s="16">
        <f t="shared" si="21"/>
        <v>215</v>
      </c>
      <c r="C223" s="17">
        <f t="shared" si="22"/>
        <v>11083333.333333323</v>
      </c>
      <c r="D223" s="17">
        <f t="shared" si="18"/>
        <v>41666.666666666664</v>
      </c>
      <c r="E223" s="17">
        <f t="shared" si="19"/>
        <v>42947.91666666663</v>
      </c>
      <c r="F223" s="17">
        <f t="shared" si="23"/>
        <v>84614.58333333328</v>
      </c>
      <c r="G223" s="17">
        <f t="shared" si="20"/>
        <v>11041666.666666657</v>
      </c>
    </row>
    <row r="224" spans="2:7" ht="14.25">
      <c r="B224" s="16">
        <f t="shared" si="21"/>
        <v>216</v>
      </c>
      <c r="C224" s="17">
        <f t="shared" si="22"/>
        <v>11041666.666666657</v>
      </c>
      <c r="D224" s="17">
        <f t="shared" si="18"/>
        <v>41666.666666666664</v>
      </c>
      <c r="E224" s="17">
        <f t="shared" si="19"/>
        <v>42786.45833333329</v>
      </c>
      <c r="F224" s="17">
        <f t="shared" si="23"/>
        <v>84453.12499999996</v>
      </c>
      <c r="G224" s="17">
        <f t="shared" si="20"/>
        <v>10999999.99999999</v>
      </c>
    </row>
    <row r="225" spans="2:7" ht="14.25">
      <c r="B225" s="16">
        <f t="shared" si="21"/>
        <v>217</v>
      </c>
      <c r="C225" s="17">
        <f t="shared" si="22"/>
        <v>10999999.99999999</v>
      </c>
      <c r="D225" s="17">
        <f t="shared" si="18"/>
        <v>41666.666666666664</v>
      </c>
      <c r="E225" s="17">
        <f t="shared" si="19"/>
        <v>42624.99999999996</v>
      </c>
      <c r="F225" s="17">
        <f t="shared" si="23"/>
        <v>84291.66666666663</v>
      </c>
      <c r="G225" s="17">
        <f t="shared" si="20"/>
        <v>10958333.333333325</v>
      </c>
    </row>
    <row r="226" spans="2:7" ht="14.25">
      <c r="B226" s="16">
        <f t="shared" si="21"/>
        <v>218</v>
      </c>
      <c r="C226" s="17">
        <f t="shared" si="22"/>
        <v>10958333.333333325</v>
      </c>
      <c r="D226" s="17">
        <f t="shared" si="18"/>
        <v>41666.666666666664</v>
      </c>
      <c r="E226" s="17">
        <f t="shared" si="19"/>
        <v>42463.541666666635</v>
      </c>
      <c r="F226" s="17">
        <f t="shared" si="23"/>
        <v>84130.2083333333</v>
      </c>
      <c r="G226" s="17">
        <f t="shared" si="20"/>
        <v>10916666.666666659</v>
      </c>
    </row>
    <row r="227" spans="2:7" ht="14.25">
      <c r="B227" s="16">
        <f t="shared" si="21"/>
        <v>219</v>
      </c>
      <c r="C227" s="17">
        <f t="shared" si="22"/>
        <v>10916666.666666659</v>
      </c>
      <c r="D227" s="17">
        <f t="shared" si="18"/>
        <v>41666.666666666664</v>
      </c>
      <c r="E227" s="17">
        <f t="shared" si="19"/>
        <v>42302.0833333333</v>
      </c>
      <c r="F227" s="17">
        <f t="shared" si="23"/>
        <v>83968.74999999997</v>
      </c>
      <c r="G227" s="17">
        <f t="shared" si="20"/>
        <v>10874999.999999993</v>
      </c>
    </row>
    <row r="228" spans="2:7" ht="14.25">
      <c r="B228" s="16">
        <f t="shared" si="21"/>
        <v>220</v>
      </c>
      <c r="C228" s="17">
        <f t="shared" si="22"/>
        <v>10874999.999999993</v>
      </c>
      <c r="D228" s="17">
        <f t="shared" si="18"/>
        <v>41666.666666666664</v>
      </c>
      <c r="E228" s="17">
        <f t="shared" si="19"/>
        <v>42140.62499999997</v>
      </c>
      <c r="F228" s="17">
        <f t="shared" si="23"/>
        <v>83807.29166666663</v>
      </c>
      <c r="G228" s="17">
        <f t="shared" si="20"/>
        <v>10833333.333333327</v>
      </c>
    </row>
    <row r="229" spans="2:7" ht="14.25">
      <c r="B229" s="16">
        <f t="shared" si="21"/>
        <v>221</v>
      </c>
      <c r="C229" s="17">
        <f t="shared" si="22"/>
        <v>10833333.333333327</v>
      </c>
      <c r="D229" s="17">
        <f t="shared" si="18"/>
        <v>41666.666666666664</v>
      </c>
      <c r="E229" s="17">
        <f t="shared" si="19"/>
        <v>41979.166666666635</v>
      </c>
      <c r="F229" s="17">
        <f t="shared" si="23"/>
        <v>83645.8333333333</v>
      </c>
      <c r="G229" s="17">
        <f t="shared" si="20"/>
        <v>10791666.66666666</v>
      </c>
    </row>
    <row r="230" spans="2:7" ht="14.25">
      <c r="B230" s="16">
        <f t="shared" si="21"/>
        <v>222</v>
      </c>
      <c r="C230" s="17">
        <f t="shared" si="22"/>
        <v>10791666.66666666</v>
      </c>
      <c r="D230" s="17">
        <f t="shared" si="18"/>
        <v>41666.666666666664</v>
      </c>
      <c r="E230" s="17">
        <f t="shared" si="19"/>
        <v>41817.70833333331</v>
      </c>
      <c r="F230" s="17">
        <f t="shared" si="23"/>
        <v>83484.37499999997</v>
      </c>
      <c r="G230" s="17">
        <f t="shared" si="20"/>
        <v>10749999.999999994</v>
      </c>
    </row>
    <row r="231" spans="2:7" ht="14.25">
      <c r="B231" s="16">
        <f t="shared" si="21"/>
        <v>223</v>
      </c>
      <c r="C231" s="17">
        <f t="shared" si="22"/>
        <v>10749999.999999994</v>
      </c>
      <c r="D231" s="17">
        <f t="shared" si="18"/>
        <v>41666.666666666664</v>
      </c>
      <c r="E231" s="17">
        <f t="shared" si="19"/>
        <v>41656.24999999998</v>
      </c>
      <c r="F231" s="17">
        <f t="shared" si="23"/>
        <v>83322.91666666664</v>
      </c>
      <c r="G231" s="17">
        <f t="shared" si="20"/>
        <v>10708333.333333328</v>
      </c>
    </row>
    <row r="232" spans="2:7" ht="14.25">
      <c r="B232" s="16">
        <f t="shared" si="21"/>
        <v>224</v>
      </c>
      <c r="C232" s="17">
        <f t="shared" si="22"/>
        <v>10708333.333333328</v>
      </c>
      <c r="D232" s="17">
        <f t="shared" si="18"/>
        <v>41666.666666666664</v>
      </c>
      <c r="E232" s="17">
        <f t="shared" si="19"/>
        <v>41494.79166666665</v>
      </c>
      <c r="F232" s="17">
        <f t="shared" si="23"/>
        <v>83161.45833333331</v>
      </c>
      <c r="G232" s="17">
        <f t="shared" si="20"/>
        <v>10666666.666666662</v>
      </c>
    </row>
    <row r="233" spans="2:7" ht="14.25">
      <c r="B233" s="16">
        <f t="shared" si="21"/>
        <v>225</v>
      </c>
      <c r="C233" s="17">
        <f t="shared" si="22"/>
        <v>10666666.666666662</v>
      </c>
      <c r="D233" s="17">
        <f t="shared" si="18"/>
        <v>41666.666666666664</v>
      </c>
      <c r="E233" s="17">
        <f t="shared" si="19"/>
        <v>41333.333333333314</v>
      </c>
      <c r="F233" s="17">
        <f t="shared" si="23"/>
        <v>82999.99999999997</v>
      </c>
      <c r="G233" s="17">
        <f t="shared" si="20"/>
        <v>10624999.999999996</v>
      </c>
    </row>
    <row r="234" spans="2:7" ht="14.25">
      <c r="B234" s="16">
        <f t="shared" si="21"/>
        <v>226</v>
      </c>
      <c r="C234" s="17">
        <f t="shared" si="22"/>
        <v>10624999.999999996</v>
      </c>
      <c r="D234" s="17">
        <f t="shared" si="18"/>
        <v>41666.666666666664</v>
      </c>
      <c r="E234" s="17">
        <f t="shared" si="19"/>
        <v>41171.874999999985</v>
      </c>
      <c r="F234" s="17">
        <f t="shared" si="23"/>
        <v>82838.54166666666</v>
      </c>
      <c r="G234" s="17">
        <f t="shared" si="20"/>
        <v>10583333.33333333</v>
      </c>
    </row>
    <row r="235" spans="2:7" ht="14.25">
      <c r="B235" s="16">
        <f t="shared" si="21"/>
        <v>227</v>
      </c>
      <c r="C235" s="17">
        <f t="shared" si="22"/>
        <v>10583333.33333333</v>
      </c>
      <c r="D235" s="17">
        <f t="shared" si="18"/>
        <v>41666.666666666664</v>
      </c>
      <c r="E235" s="17">
        <f t="shared" si="19"/>
        <v>41010.41666666665</v>
      </c>
      <c r="F235" s="17">
        <f t="shared" si="23"/>
        <v>82677.08333333331</v>
      </c>
      <c r="G235" s="17">
        <f t="shared" si="20"/>
        <v>10541666.666666664</v>
      </c>
    </row>
    <row r="236" spans="2:7" ht="14.25">
      <c r="B236" s="16">
        <f t="shared" si="21"/>
        <v>228</v>
      </c>
      <c r="C236" s="17">
        <f t="shared" si="22"/>
        <v>10541666.666666664</v>
      </c>
      <c r="D236" s="17">
        <f t="shared" si="18"/>
        <v>41666.666666666664</v>
      </c>
      <c r="E236" s="17">
        <f t="shared" si="19"/>
        <v>40848.95833333332</v>
      </c>
      <c r="F236" s="17">
        <f t="shared" si="23"/>
        <v>82515.62499999999</v>
      </c>
      <c r="G236" s="17">
        <f t="shared" si="20"/>
        <v>10499999.999999998</v>
      </c>
    </row>
    <row r="237" spans="2:7" ht="14.25">
      <c r="B237" s="16">
        <f t="shared" si="21"/>
        <v>229</v>
      </c>
      <c r="C237" s="17">
        <f t="shared" si="22"/>
        <v>10499999.999999998</v>
      </c>
      <c r="D237" s="17">
        <f t="shared" si="18"/>
        <v>41666.666666666664</v>
      </c>
      <c r="E237" s="17">
        <f t="shared" si="19"/>
        <v>40687.49999999999</v>
      </c>
      <c r="F237" s="17">
        <f t="shared" si="23"/>
        <v>82354.16666666666</v>
      </c>
      <c r="G237" s="17">
        <f t="shared" si="20"/>
        <v>10458333.333333332</v>
      </c>
    </row>
    <row r="238" spans="2:7" ht="14.25">
      <c r="B238" s="16">
        <f t="shared" si="21"/>
        <v>230</v>
      </c>
      <c r="C238" s="17">
        <f t="shared" si="22"/>
        <v>10458333.333333332</v>
      </c>
      <c r="D238" s="17">
        <f t="shared" si="18"/>
        <v>41666.666666666664</v>
      </c>
      <c r="E238" s="17">
        <f t="shared" si="19"/>
        <v>40526.041666666664</v>
      </c>
      <c r="F238" s="17">
        <f t="shared" si="23"/>
        <v>82192.70833333333</v>
      </c>
      <c r="G238" s="17">
        <f t="shared" si="20"/>
        <v>10416666.666666666</v>
      </c>
    </row>
    <row r="239" spans="2:7" ht="14.25">
      <c r="B239" s="16">
        <f t="shared" si="21"/>
        <v>231</v>
      </c>
      <c r="C239" s="17">
        <f t="shared" si="22"/>
        <v>10416666.666666666</v>
      </c>
      <c r="D239" s="17">
        <f t="shared" si="18"/>
        <v>41666.666666666664</v>
      </c>
      <c r="E239" s="17">
        <f t="shared" si="19"/>
        <v>40364.58333333333</v>
      </c>
      <c r="F239" s="17">
        <f t="shared" si="23"/>
        <v>82031.25</v>
      </c>
      <c r="G239" s="17">
        <f t="shared" si="20"/>
        <v>10375000</v>
      </c>
    </row>
    <row r="240" spans="2:7" ht="14.25">
      <c r="B240" s="16">
        <f t="shared" si="21"/>
        <v>232</v>
      </c>
      <c r="C240" s="17">
        <f t="shared" si="22"/>
        <v>10375000</v>
      </c>
      <c r="D240" s="17">
        <f t="shared" si="18"/>
        <v>41666.666666666664</v>
      </c>
      <c r="E240" s="17">
        <f t="shared" si="19"/>
        <v>40203.125</v>
      </c>
      <c r="F240" s="17">
        <f t="shared" si="23"/>
        <v>81869.79166666666</v>
      </c>
      <c r="G240" s="17">
        <f t="shared" si="20"/>
        <v>10333333.333333334</v>
      </c>
    </row>
    <row r="241" spans="2:7" ht="14.25">
      <c r="B241" s="16">
        <f t="shared" si="21"/>
        <v>233</v>
      </c>
      <c r="C241" s="17">
        <f t="shared" si="22"/>
        <v>10333333.333333334</v>
      </c>
      <c r="D241" s="17">
        <f t="shared" si="18"/>
        <v>41666.666666666664</v>
      </c>
      <c r="E241" s="17">
        <f t="shared" si="19"/>
        <v>40041.666666666664</v>
      </c>
      <c r="F241" s="17">
        <f t="shared" si="23"/>
        <v>81708.33333333333</v>
      </c>
      <c r="G241" s="17">
        <f t="shared" si="20"/>
        <v>10291666.666666668</v>
      </c>
    </row>
    <row r="242" spans="2:7" ht="14.25">
      <c r="B242" s="16">
        <f t="shared" si="21"/>
        <v>234</v>
      </c>
      <c r="C242" s="17">
        <f t="shared" si="22"/>
        <v>10291666.666666668</v>
      </c>
      <c r="D242" s="17">
        <f t="shared" si="18"/>
        <v>41666.666666666664</v>
      </c>
      <c r="E242" s="17">
        <f t="shared" si="19"/>
        <v>39880.208333333336</v>
      </c>
      <c r="F242" s="17">
        <f t="shared" si="23"/>
        <v>81546.875</v>
      </c>
      <c r="G242" s="17">
        <f t="shared" si="20"/>
        <v>10250000.000000002</v>
      </c>
    </row>
    <row r="243" spans="2:7" ht="14.25">
      <c r="B243" s="16">
        <f t="shared" si="21"/>
        <v>235</v>
      </c>
      <c r="C243" s="17">
        <f t="shared" si="22"/>
        <v>10250000.000000002</v>
      </c>
      <c r="D243" s="17">
        <f t="shared" si="18"/>
        <v>41666.666666666664</v>
      </c>
      <c r="E243" s="17">
        <f t="shared" si="19"/>
        <v>39718.75000000001</v>
      </c>
      <c r="F243" s="17">
        <f t="shared" si="23"/>
        <v>81385.41666666667</v>
      </c>
      <c r="G243" s="17">
        <f t="shared" si="20"/>
        <v>10208333.333333336</v>
      </c>
    </row>
    <row r="244" spans="2:7" ht="14.25">
      <c r="B244" s="16">
        <f t="shared" si="21"/>
        <v>236</v>
      </c>
      <c r="C244" s="17">
        <f t="shared" si="22"/>
        <v>10208333.333333336</v>
      </c>
      <c r="D244" s="17">
        <f t="shared" si="18"/>
        <v>41666.666666666664</v>
      </c>
      <c r="E244" s="17">
        <f t="shared" si="19"/>
        <v>39557.29166666668</v>
      </c>
      <c r="F244" s="17">
        <f t="shared" si="23"/>
        <v>81223.95833333334</v>
      </c>
      <c r="G244" s="17">
        <f t="shared" si="20"/>
        <v>10166666.66666667</v>
      </c>
    </row>
    <row r="245" spans="2:7" ht="14.25">
      <c r="B245" s="16">
        <f t="shared" si="21"/>
        <v>237</v>
      </c>
      <c r="C245" s="17">
        <f t="shared" si="22"/>
        <v>10166666.66666667</v>
      </c>
      <c r="D245" s="17">
        <f t="shared" si="18"/>
        <v>41666.666666666664</v>
      </c>
      <c r="E245" s="17">
        <f t="shared" si="19"/>
        <v>39395.83333333334</v>
      </c>
      <c r="F245" s="17">
        <f t="shared" si="23"/>
        <v>81062.5</v>
      </c>
      <c r="G245" s="17">
        <f t="shared" si="20"/>
        <v>10125000.000000004</v>
      </c>
    </row>
    <row r="246" spans="2:7" ht="14.25">
      <c r="B246" s="16">
        <f t="shared" si="21"/>
        <v>238</v>
      </c>
      <c r="C246" s="17">
        <f t="shared" si="22"/>
        <v>10125000.000000004</v>
      </c>
      <c r="D246" s="17">
        <f t="shared" si="18"/>
        <v>41666.666666666664</v>
      </c>
      <c r="E246" s="17">
        <f t="shared" si="19"/>
        <v>39234.375000000015</v>
      </c>
      <c r="F246" s="17">
        <f t="shared" si="23"/>
        <v>80901.04166666669</v>
      </c>
      <c r="G246" s="17">
        <f t="shared" si="20"/>
        <v>10083333.333333338</v>
      </c>
    </row>
    <row r="247" spans="2:7" ht="14.25">
      <c r="B247" s="16">
        <f t="shared" si="21"/>
        <v>239</v>
      </c>
      <c r="C247" s="17">
        <f t="shared" si="22"/>
        <v>10083333.333333338</v>
      </c>
      <c r="D247" s="17">
        <f t="shared" si="18"/>
        <v>41666.666666666664</v>
      </c>
      <c r="E247" s="17">
        <f t="shared" si="19"/>
        <v>39072.91666666668</v>
      </c>
      <c r="F247" s="17">
        <f t="shared" si="23"/>
        <v>80739.58333333334</v>
      </c>
      <c r="G247" s="17">
        <f t="shared" si="20"/>
        <v>10041666.666666672</v>
      </c>
    </row>
    <row r="248" spans="2:7" ht="14.25">
      <c r="B248" s="16">
        <f t="shared" si="21"/>
        <v>240</v>
      </c>
      <c r="C248" s="17">
        <f t="shared" si="22"/>
        <v>10041666.666666672</v>
      </c>
      <c r="D248" s="17">
        <f t="shared" si="18"/>
        <v>41666.666666666664</v>
      </c>
      <c r="E248" s="17">
        <f t="shared" si="19"/>
        <v>38911.45833333335</v>
      </c>
      <c r="F248" s="17">
        <f t="shared" si="23"/>
        <v>80578.12500000001</v>
      </c>
      <c r="G248" s="17">
        <f t="shared" si="20"/>
        <v>10000000.000000006</v>
      </c>
    </row>
    <row r="249" spans="2:7" ht="14.25">
      <c r="B249" s="16">
        <f t="shared" si="21"/>
        <v>241</v>
      </c>
      <c r="C249" s="17">
        <f t="shared" si="22"/>
        <v>10000000.000000006</v>
      </c>
      <c r="D249" s="17">
        <f t="shared" si="18"/>
        <v>41666.666666666664</v>
      </c>
      <c r="E249" s="17">
        <f t="shared" si="19"/>
        <v>38750.00000000002</v>
      </c>
      <c r="F249" s="17">
        <f t="shared" si="23"/>
        <v>80416.66666666669</v>
      </c>
      <c r="G249" s="17">
        <f t="shared" si="20"/>
        <v>9958333.33333334</v>
      </c>
    </row>
    <row r="250" spans="2:7" ht="14.25">
      <c r="B250" s="16">
        <f t="shared" si="21"/>
        <v>242</v>
      </c>
      <c r="C250" s="17">
        <f t="shared" si="22"/>
        <v>9958333.33333334</v>
      </c>
      <c r="D250" s="17">
        <f t="shared" si="18"/>
        <v>41666.666666666664</v>
      </c>
      <c r="E250" s="17">
        <f t="shared" si="19"/>
        <v>38588.54166666669</v>
      </c>
      <c r="F250" s="17">
        <f t="shared" si="23"/>
        <v>80255.20833333336</v>
      </c>
      <c r="G250" s="17">
        <f t="shared" si="20"/>
        <v>9916666.666666673</v>
      </c>
    </row>
    <row r="251" spans="2:7" ht="14.25">
      <c r="B251" s="16">
        <f t="shared" si="21"/>
        <v>243</v>
      </c>
      <c r="C251" s="17">
        <f t="shared" si="22"/>
        <v>9916666.666666673</v>
      </c>
      <c r="D251" s="17">
        <f t="shared" si="18"/>
        <v>41666.666666666664</v>
      </c>
      <c r="E251" s="17">
        <f t="shared" si="19"/>
        <v>38427.08333333336</v>
      </c>
      <c r="F251" s="17">
        <f t="shared" si="23"/>
        <v>80093.75000000003</v>
      </c>
      <c r="G251" s="17">
        <f t="shared" si="20"/>
        <v>9875000.000000007</v>
      </c>
    </row>
    <row r="252" spans="2:7" ht="14.25">
      <c r="B252" s="16">
        <f t="shared" si="21"/>
        <v>244</v>
      </c>
      <c r="C252" s="17">
        <f t="shared" si="22"/>
        <v>9875000.000000007</v>
      </c>
      <c r="D252" s="17">
        <f t="shared" si="18"/>
        <v>41666.666666666664</v>
      </c>
      <c r="E252" s="17">
        <f t="shared" si="19"/>
        <v>38265.62500000003</v>
      </c>
      <c r="F252" s="17">
        <f t="shared" si="23"/>
        <v>79932.29166666669</v>
      </c>
      <c r="G252" s="17">
        <f t="shared" si="20"/>
        <v>9833333.333333341</v>
      </c>
    </row>
    <row r="253" spans="2:7" ht="14.25">
      <c r="B253" s="16">
        <f t="shared" si="21"/>
        <v>245</v>
      </c>
      <c r="C253" s="17">
        <f t="shared" si="22"/>
        <v>9833333.333333341</v>
      </c>
      <c r="D253" s="17">
        <f t="shared" si="18"/>
        <v>41666.666666666664</v>
      </c>
      <c r="E253" s="17">
        <f t="shared" si="19"/>
        <v>38104.16666666669</v>
      </c>
      <c r="F253" s="17">
        <f t="shared" si="23"/>
        <v>79770.83333333336</v>
      </c>
      <c r="G253" s="17">
        <f t="shared" si="20"/>
        <v>9791666.666666675</v>
      </c>
    </row>
    <row r="254" spans="2:7" ht="14.25">
      <c r="B254" s="16">
        <f t="shared" si="21"/>
        <v>246</v>
      </c>
      <c r="C254" s="17">
        <f t="shared" si="22"/>
        <v>9791666.666666675</v>
      </c>
      <c r="D254" s="17">
        <f t="shared" si="18"/>
        <v>41666.666666666664</v>
      </c>
      <c r="E254" s="17">
        <f t="shared" si="19"/>
        <v>37942.708333333365</v>
      </c>
      <c r="F254" s="17">
        <f t="shared" si="23"/>
        <v>79609.37500000003</v>
      </c>
      <c r="G254" s="17">
        <f t="shared" si="20"/>
        <v>9750000.00000001</v>
      </c>
    </row>
    <row r="255" spans="2:7" ht="14.25">
      <c r="B255" s="16">
        <f t="shared" si="21"/>
        <v>247</v>
      </c>
      <c r="C255" s="17">
        <f t="shared" si="22"/>
        <v>9750000.00000001</v>
      </c>
      <c r="D255" s="17">
        <f t="shared" si="18"/>
        <v>41666.666666666664</v>
      </c>
      <c r="E255" s="17">
        <f t="shared" si="19"/>
        <v>37781.25000000004</v>
      </c>
      <c r="F255" s="17">
        <f t="shared" si="23"/>
        <v>79447.9166666667</v>
      </c>
      <c r="G255" s="17">
        <f t="shared" si="20"/>
        <v>9708333.333333343</v>
      </c>
    </row>
    <row r="256" spans="2:7" ht="14.25">
      <c r="B256" s="16">
        <f t="shared" si="21"/>
        <v>248</v>
      </c>
      <c r="C256" s="17">
        <f t="shared" si="22"/>
        <v>9708333.333333343</v>
      </c>
      <c r="D256" s="17">
        <f t="shared" si="18"/>
        <v>41666.666666666664</v>
      </c>
      <c r="E256" s="17">
        <f t="shared" si="19"/>
        <v>37619.79166666671</v>
      </c>
      <c r="F256" s="17">
        <f t="shared" si="23"/>
        <v>79286.45833333337</v>
      </c>
      <c r="G256" s="17">
        <f t="shared" si="20"/>
        <v>9666666.666666677</v>
      </c>
    </row>
    <row r="257" spans="2:7" ht="14.25">
      <c r="B257" s="16">
        <f t="shared" si="21"/>
        <v>249</v>
      </c>
      <c r="C257" s="17">
        <f t="shared" si="22"/>
        <v>9666666.666666677</v>
      </c>
      <c r="D257" s="17">
        <f t="shared" si="18"/>
        <v>41666.666666666664</v>
      </c>
      <c r="E257" s="17">
        <f t="shared" si="19"/>
        <v>37458.33333333337</v>
      </c>
      <c r="F257" s="17">
        <f t="shared" si="23"/>
        <v>79125.00000000003</v>
      </c>
      <c r="G257" s="17">
        <f t="shared" si="20"/>
        <v>9625000.000000011</v>
      </c>
    </row>
    <row r="258" spans="2:7" ht="14.25">
      <c r="B258" s="16">
        <f t="shared" si="21"/>
        <v>250</v>
      </c>
      <c r="C258" s="17">
        <f t="shared" si="22"/>
        <v>9625000.000000011</v>
      </c>
      <c r="D258" s="17">
        <f t="shared" si="18"/>
        <v>41666.666666666664</v>
      </c>
      <c r="E258" s="17">
        <f t="shared" si="19"/>
        <v>37296.875000000044</v>
      </c>
      <c r="F258" s="17">
        <f t="shared" si="23"/>
        <v>78963.54166666672</v>
      </c>
      <c r="G258" s="17">
        <f t="shared" si="20"/>
        <v>9583333.333333345</v>
      </c>
    </row>
    <row r="259" spans="2:7" ht="14.25">
      <c r="B259" s="16">
        <f t="shared" si="21"/>
        <v>251</v>
      </c>
      <c r="C259" s="17">
        <f t="shared" si="22"/>
        <v>9583333.333333345</v>
      </c>
      <c r="D259" s="17">
        <f t="shared" si="18"/>
        <v>41666.666666666664</v>
      </c>
      <c r="E259" s="17">
        <f t="shared" si="19"/>
        <v>37135.41666666671</v>
      </c>
      <c r="F259" s="17">
        <f t="shared" si="23"/>
        <v>78802.08333333337</v>
      </c>
      <c r="G259" s="17">
        <f t="shared" si="20"/>
        <v>9541666.66666668</v>
      </c>
    </row>
    <row r="260" spans="2:7" ht="14.25">
      <c r="B260" s="16">
        <f t="shared" si="21"/>
        <v>252</v>
      </c>
      <c r="C260" s="17">
        <f t="shared" si="22"/>
        <v>9541666.66666668</v>
      </c>
      <c r="D260" s="17">
        <f t="shared" si="18"/>
        <v>41666.666666666664</v>
      </c>
      <c r="E260" s="17">
        <f t="shared" si="19"/>
        <v>36973.95833333338</v>
      </c>
      <c r="F260" s="17">
        <f t="shared" si="23"/>
        <v>78640.62500000004</v>
      </c>
      <c r="G260" s="17">
        <f t="shared" si="20"/>
        <v>9500000.000000013</v>
      </c>
    </row>
    <row r="261" spans="2:7" ht="14.25">
      <c r="B261" s="16">
        <f t="shared" si="21"/>
        <v>253</v>
      </c>
      <c r="C261" s="17">
        <f t="shared" si="22"/>
        <v>9500000.000000013</v>
      </c>
      <c r="D261" s="17">
        <f t="shared" si="18"/>
        <v>41666.666666666664</v>
      </c>
      <c r="E261" s="17">
        <f t="shared" si="19"/>
        <v>36812.50000000005</v>
      </c>
      <c r="F261" s="17">
        <f t="shared" si="23"/>
        <v>78479.16666666672</v>
      </c>
      <c r="G261" s="17">
        <f t="shared" si="20"/>
        <v>9458333.333333347</v>
      </c>
    </row>
    <row r="262" spans="2:7" ht="14.25">
      <c r="B262" s="16">
        <f t="shared" si="21"/>
        <v>254</v>
      </c>
      <c r="C262" s="17">
        <f t="shared" si="22"/>
        <v>9458333.333333347</v>
      </c>
      <c r="D262" s="17">
        <f t="shared" si="18"/>
        <v>41666.666666666664</v>
      </c>
      <c r="E262" s="17">
        <f t="shared" si="19"/>
        <v>36651.04166666672</v>
      </c>
      <c r="F262" s="17">
        <f t="shared" si="23"/>
        <v>78317.70833333339</v>
      </c>
      <c r="G262" s="17">
        <f t="shared" si="20"/>
        <v>9416666.666666681</v>
      </c>
    </row>
    <row r="263" spans="2:7" ht="14.25">
      <c r="B263" s="16">
        <f t="shared" si="21"/>
        <v>255</v>
      </c>
      <c r="C263" s="17">
        <f t="shared" si="22"/>
        <v>9416666.666666681</v>
      </c>
      <c r="D263" s="17">
        <f t="shared" si="18"/>
        <v>41666.666666666664</v>
      </c>
      <c r="E263" s="17">
        <f t="shared" si="19"/>
        <v>36489.58333333339</v>
      </c>
      <c r="F263" s="17">
        <f t="shared" si="23"/>
        <v>78156.25000000006</v>
      </c>
      <c r="G263" s="17">
        <f t="shared" si="20"/>
        <v>9375000.000000015</v>
      </c>
    </row>
    <row r="264" spans="2:7" ht="14.25">
      <c r="B264" s="16">
        <f t="shared" si="21"/>
        <v>256</v>
      </c>
      <c r="C264" s="17">
        <f t="shared" si="22"/>
        <v>9375000.000000015</v>
      </c>
      <c r="D264" s="17">
        <f t="shared" si="18"/>
        <v>41666.666666666664</v>
      </c>
      <c r="E264" s="17">
        <f t="shared" si="19"/>
        <v>36328.12500000006</v>
      </c>
      <c r="F264" s="17">
        <f t="shared" si="23"/>
        <v>77994.79166666672</v>
      </c>
      <c r="G264" s="17">
        <f t="shared" si="20"/>
        <v>9333333.333333349</v>
      </c>
    </row>
    <row r="265" spans="2:7" ht="14.25">
      <c r="B265" s="16">
        <f t="shared" si="21"/>
        <v>257</v>
      </c>
      <c r="C265" s="17">
        <f t="shared" si="22"/>
        <v>9333333.333333349</v>
      </c>
      <c r="D265" s="17">
        <f aca="true" t="shared" si="24" ref="D265:D328">IF(B265="","",Greiðsla)</f>
        <v>41666.666666666664</v>
      </c>
      <c r="E265" s="17">
        <f aca="true" t="shared" si="25" ref="E265:E328">IF(B265="","",C265*Vextir/12)</f>
        <v>36166.66666666672</v>
      </c>
      <c r="F265" s="17">
        <f t="shared" si="23"/>
        <v>77833.33333333339</v>
      </c>
      <c r="G265" s="17">
        <f aca="true" t="shared" si="26" ref="G265:G328">IF(B265="","",C265-D265)</f>
        <v>9291666.666666683</v>
      </c>
    </row>
    <row r="266" spans="2:7" ht="14.25">
      <c r="B266" s="16">
        <f aca="true" t="shared" si="27" ref="B266:B329">IF(OR(B265="",B265=Fj.afborgana),"",B265+1)</f>
        <v>258</v>
      </c>
      <c r="C266" s="17">
        <f aca="true" t="shared" si="28" ref="C266:C329">IF(B266="","",G265)</f>
        <v>9291666.666666683</v>
      </c>
      <c r="D266" s="17">
        <f t="shared" si="24"/>
        <v>41666.666666666664</v>
      </c>
      <c r="E266" s="17">
        <f t="shared" si="25"/>
        <v>36005.208333333394</v>
      </c>
      <c r="F266" s="17">
        <f aca="true" t="shared" si="29" ref="F266:F329">IF(D266="","",D266+E266)</f>
        <v>77671.87500000006</v>
      </c>
      <c r="G266" s="17">
        <f t="shared" si="26"/>
        <v>9250000.000000017</v>
      </c>
    </row>
    <row r="267" spans="2:7" ht="14.25">
      <c r="B267" s="16">
        <f t="shared" si="27"/>
        <v>259</v>
      </c>
      <c r="C267" s="17">
        <f t="shared" si="28"/>
        <v>9250000.000000017</v>
      </c>
      <c r="D267" s="17">
        <f t="shared" si="24"/>
        <v>41666.666666666664</v>
      </c>
      <c r="E267" s="17">
        <f t="shared" si="25"/>
        <v>35843.750000000065</v>
      </c>
      <c r="F267" s="17">
        <f t="shared" si="29"/>
        <v>77510.41666666673</v>
      </c>
      <c r="G267" s="17">
        <f t="shared" si="26"/>
        <v>9208333.33333335</v>
      </c>
    </row>
    <row r="268" spans="2:7" ht="14.25">
      <c r="B268" s="16">
        <f t="shared" si="27"/>
        <v>260</v>
      </c>
      <c r="C268" s="17">
        <f t="shared" si="28"/>
        <v>9208333.33333335</v>
      </c>
      <c r="D268" s="17">
        <f t="shared" si="24"/>
        <v>41666.666666666664</v>
      </c>
      <c r="E268" s="17">
        <f t="shared" si="25"/>
        <v>35682.29166666674</v>
      </c>
      <c r="F268" s="17">
        <f t="shared" si="29"/>
        <v>77348.9583333334</v>
      </c>
      <c r="G268" s="17">
        <f t="shared" si="26"/>
        <v>9166666.666666685</v>
      </c>
    </row>
    <row r="269" spans="2:7" ht="14.25">
      <c r="B269" s="16">
        <f t="shared" si="27"/>
        <v>261</v>
      </c>
      <c r="C269" s="17">
        <f t="shared" si="28"/>
        <v>9166666.666666685</v>
      </c>
      <c r="D269" s="17">
        <f t="shared" si="24"/>
        <v>41666.666666666664</v>
      </c>
      <c r="E269" s="17">
        <f t="shared" si="25"/>
        <v>35520.8333333334</v>
      </c>
      <c r="F269" s="17">
        <f t="shared" si="29"/>
        <v>77187.50000000006</v>
      </c>
      <c r="G269" s="17">
        <f t="shared" si="26"/>
        <v>9125000.000000019</v>
      </c>
    </row>
    <row r="270" spans="2:7" ht="14.25">
      <c r="B270" s="16">
        <f t="shared" si="27"/>
        <v>262</v>
      </c>
      <c r="C270" s="17">
        <f t="shared" si="28"/>
        <v>9125000.000000019</v>
      </c>
      <c r="D270" s="17">
        <f t="shared" si="24"/>
        <v>41666.666666666664</v>
      </c>
      <c r="E270" s="17">
        <f t="shared" si="25"/>
        <v>35359.37500000007</v>
      </c>
      <c r="F270" s="17">
        <f t="shared" si="29"/>
        <v>77026.04166666674</v>
      </c>
      <c r="G270" s="17">
        <f t="shared" si="26"/>
        <v>9083333.333333353</v>
      </c>
    </row>
    <row r="271" spans="2:7" ht="14.25">
      <c r="B271" s="16">
        <f t="shared" si="27"/>
        <v>263</v>
      </c>
      <c r="C271" s="17">
        <f t="shared" si="28"/>
        <v>9083333.333333353</v>
      </c>
      <c r="D271" s="17">
        <f t="shared" si="24"/>
        <v>41666.666666666664</v>
      </c>
      <c r="E271" s="17">
        <f t="shared" si="25"/>
        <v>35197.91666666674</v>
      </c>
      <c r="F271" s="17">
        <f t="shared" si="29"/>
        <v>76864.5833333334</v>
      </c>
      <c r="G271" s="17">
        <f t="shared" si="26"/>
        <v>9041666.666666687</v>
      </c>
    </row>
    <row r="272" spans="2:7" ht="14.25">
      <c r="B272" s="16">
        <f t="shared" si="27"/>
        <v>264</v>
      </c>
      <c r="C272" s="17">
        <f t="shared" si="28"/>
        <v>9041666.666666687</v>
      </c>
      <c r="D272" s="17">
        <f t="shared" si="24"/>
        <v>41666.666666666664</v>
      </c>
      <c r="E272" s="17">
        <f t="shared" si="25"/>
        <v>35036.45833333341</v>
      </c>
      <c r="F272" s="17">
        <f t="shared" si="29"/>
        <v>76703.12500000007</v>
      </c>
      <c r="G272" s="17">
        <f t="shared" si="26"/>
        <v>9000000.00000002</v>
      </c>
    </row>
    <row r="273" spans="2:7" ht="14.25">
      <c r="B273" s="16">
        <f t="shared" si="27"/>
        <v>265</v>
      </c>
      <c r="C273" s="17">
        <f t="shared" si="28"/>
        <v>9000000.00000002</v>
      </c>
      <c r="D273" s="17">
        <f t="shared" si="24"/>
        <v>41666.666666666664</v>
      </c>
      <c r="E273" s="17">
        <f t="shared" si="25"/>
        <v>34875.00000000008</v>
      </c>
      <c r="F273" s="17">
        <f t="shared" si="29"/>
        <v>76541.66666666674</v>
      </c>
      <c r="G273" s="17">
        <f t="shared" si="26"/>
        <v>8958333.333333354</v>
      </c>
    </row>
    <row r="274" spans="2:7" ht="14.25">
      <c r="B274" s="16">
        <f t="shared" si="27"/>
        <v>266</v>
      </c>
      <c r="C274" s="17">
        <f t="shared" si="28"/>
        <v>8958333.333333354</v>
      </c>
      <c r="D274" s="17">
        <f t="shared" si="24"/>
        <v>41666.666666666664</v>
      </c>
      <c r="E274" s="17">
        <f t="shared" si="25"/>
        <v>34713.54166666675</v>
      </c>
      <c r="F274" s="17">
        <f t="shared" si="29"/>
        <v>76380.20833333342</v>
      </c>
      <c r="G274" s="17">
        <f t="shared" si="26"/>
        <v>8916666.666666688</v>
      </c>
    </row>
    <row r="275" spans="2:7" ht="14.25">
      <c r="B275" s="16">
        <f t="shared" si="27"/>
        <v>267</v>
      </c>
      <c r="C275" s="17">
        <f t="shared" si="28"/>
        <v>8916666.666666688</v>
      </c>
      <c r="D275" s="17">
        <f t="shared" si="24"/>
        <v>41666.666666666664</v>
      </c>
      <c r="E275" s="17">
        <f t="shared" si="25"/>
        <v>34552.083333333416</v>
      </c>
      <c r="F275" s="17">
        <f t="shared" si="29"/>
        <v>76218.75000000009</v>
      </c>
      <c r="G275" s="17">
        <f t="shared" si="26"/>
        <v>8875000.000000022</v>
      </c>
    </row>
    <row r="276" spans="2:7" ht="14.25">
      <c r="B276" s="16">
        <f t="shared" si="27"/>
        <v>268</v>
      </c>
      <c r="C276" s="17">
        <f t="shared" si="28"/>
        <v>8875000.000000022</v>
      </c>
      <c r="D276" s="17">
        <f t="shared" si="24"/>
        <v>41666.666666666664</v>
      </c>
      <c r="E276" s="17">
        <f t="shared" si="25"/>
        <v>34390.62500000009</v>
      </c>
      <c r="F276" s="17">
        <f t="shared" si="29"/>
        <v>76057.29166666674</v>
      </c>
      <c r="G276" s="17">
        <f t="shared" si="26"/>
        <v>8833333.333333356</v>
      </c>
    </row>
    <row r="277" spans="2:7" ht="14.25">
      <c r="B277" s="16">
        <f t="shared" si="27"/>
        <v>269</v>
      </c>
      <c r="C277" s="17">
        <f t="shared" si="28"/>
        <v>8833333.333333356</v>
      </c>
      <c r="D277" s="17">
        <f t="shared" si="24"/>
        <v>41666.666666666664</v>
      </c>
      <c r="E277" s="17">
        <f t="shared" si="25"/>
        <v>34229.16666666675</v>
      </c>
      <c r="F277" s="17">
        <f t="shared" si="29"/>
        <v>75895.83333333342</v>
      </c>
      <c r="G277" s="17">
        <f t="shared" si="26"/>
        <v>8791666.66666669</v>
      </c>
    </row>
    <row r="278" spans="2:7" ht="14.25">
      <c r="B278" s="16">
        <f t="shared" si="27"/>
        <v>270</v>
      </c>
      <c r="C278" s="17">
        <f t="shared" si="28"/>
        <v>8791666.66666669</v>
      </c>
      <c r="D278" s="17">
        <f t="shared" si="24"/>
        <v>41666.666666666664</v>
      </c>
      <c r="E278" s="17">
        <f t="shared" si="25"/>
        <v>34067.70833333342</v>
      </c>
      <c r="F278" s="17">
        <f t="shared" si="29"/>
        <v>75734.37500000009</v>
      </c>
      <c r="G278" s="17">
        <f t="shared" si="26"/>
        <v>8750000.000000024</v>
      </c>
    </row>
    <row r="279" spans="2:7" ht="14.25">
      <c r="B279" s="16">
        <f t="shared" si="27"/>
        <v>271</v>
      </c>
      <c r="C279" s="17">
        <f t="shared" si="28"/>
        <v>8750000.000000024</v>
      </c>
      <c r="D279" s="17">
        <f t="shared" si="24"/>
        <v>41666.666666666664</v>
      </c>
      <c r="E279" s="17">
        <f t="shared" si="25"/>
        <v>33906.250000000095</v>
      </c>
      <c r="F279" s="17">
        <f t="shared" si="29"/>
        <v>75572.91666666676</v>
      </c>
      <c r="G279" s="17">
        <f t="shared" si="26"/>
        <v>8708333.333333358</v>
      </c>
    </row>
    <row r="280" spans="2:7" ht="14.25">
      <c r="B280" s="16">
        <f t="shared" si="27"/>
        <v>272</v>
      </c>
      <c r="C280" s="17">
        <f t="shared" si="28"/>
        <v>8708333.333333358</v>
      </c>
      <c r="D280" s="17">
        <f t="shared" si="24"/>
        <v>41666.666666666664</v>
      </c>
      <c r="E280" s="17">
        <f t="shared" si="25"/>
        <v>33744.791666666766</v>
      </c>
      <c r="F280" s="17">
        <f t="shared" si="29"/>
        <v>75411.45833333343</v>
      </c>
      <c r="G280" s="17">
        <f t="shared" si="26"/>
        <v>8666666.666666692</v>
      </c>
    </row>
    <row r="281" spans="2:7" ht="14.25">
      <c r="B281" s="16">
        <f t="shared" si="27"/>
        <v>273</v>
      </c>
      <c r="C281" s="17">
        <f t="shared" si="28"/>
        <v>8666666.666666692</v>
      </c>
      <c r="D281" s="17">
        <f t="shared" si="24"/>
        <v>41666.666666666664</v>
      </c>
      <c r="E281" s="17">
        <f t="shared" si="25"/>
        <v>33583.33333333343</v>
      </c>
      <c r="F281" s="17">
        <f t="shared" si="29"/>
        <v>75250.00000000009</v>
      </c>
      <c r="G281" s="17">
        <f t="shared" si="26"/>
        <v>8625000.000000026</v>
      </c>
    </row>
    <row r="282" spans="2:7" ht="14.25">
      <c r="B282" s="16">
        <f t="shared" si="27"/>
        <v>274</v>
      </c>
      <c r="C282" s="17">
        <f t="shared" si="28"/>
        <v>8625000.000000026</v>
      </c>
      <c r="D282" s="17">
        <f t="shared" si="24"/>
        <v>41666.666666666664</v>
      </c>
      <c r="E282" s="17">
        <f t="shared" si="25"/>
        <v>33421.8750000001</v>
      </c>
      <c r="F282" s="17">
        <f t="shared" si="29"/>
        <v>75088.54166666677</v>
      </c>
      <c r="G282" s="17">
        <f t="shared" si="26"/>
        <v>8583333.33333336</v>
      </c>
    </row>
    <row r="283" spans="2:7" ht="14.25">
      <c r="B283" s="16">
        <f t="shared" si="27"/>
        <v>275</v>
      </c>
      <c r="C283" s="17">
        <f t="shared" si="28"/>
        <v>8583333.33333336</v>
      </c>
      <c r="D283" s="17">
        <f t="shared" si="24"/>
        <v>41666.666666666664</v>
      </c>
      <c r="E283" s="17">
        <f t="shared" si="25"/>
        <v>33260.416666666766</v>
      </c>
      <c r="F283" s="17">
        <f t="shared" si="29"/>
        <v>74927.08333333343</v>
      </c>
      <c r="G283" s="17">
        <f t="shared" si="26"/>
        <v>8541666.666666694</v>
      </c>
    </row>
    <row r="284" spans="2:7" ht="14.25">
      <c r="B284" s="16">
        <f t="shared" si="27"/>
        <v>276</v>
      </c>
      <c r="C284" s="17">
        <f t="shared" si="28"/>
        <v>8541666.666666694</v>
      </c>
      <c r="D284" s="17">
        <f t="shared" si="24"/>
        <v>41666.666666666664</v>
      </c>
      <c r="E284" s="17">
        <f t="shared" si="25"/>
        <v>33098.95833333344</v>
      </c>
      <c r="F284" s="17">
        <f t="shared" si="29"/>
        <v>74765.6250000001</v>
      </c>
      <c r="G284" s="17">
        <f t="shared" si="26"/>
        <v>8500000.000000028</v>
      </c>
    </row>
    <row r="285" spans="2:7" ht="14.25">
      <c r="B285" s="16">
        <f t="shared" si="27"/>
        <v>277</v>
      </c>
      <c r="C285" s="17">
        <f t="shared" si="28"/>
        <v>8500000.000000028</v>
      </c>
      <c r="D285" s="17">
        <f t="shared" si="24"/>
        <v>41666.666666666664</v>
      </c>
      <c r="E285" s="17">
        <f t="shared" si="25"/>
        <v>32937.50000000011</v>
      </c>
      <c r="F285" s="17">
        <f t="shared" si="29"/>
        <v>74604.16666666677</v>
      </c>
      <c r="G285" s="17">
        <f t="shared" si="26"/>
        <v>8458333.333333362</v>
      </c>
    </row>
    <row r="286" spans="2:7" ht="14.25">
      <c r="B286" s="16">
        <f t="shared" si="27"/>
        <v>278</v>
      </c>
      <c r="C286" s="17">
        <f t="shared" si="28"/>
        <v>8458333.333333362</v>
      </c>
      <c r="D286" s="17">
        <f t="shared" si="24"/>
        <v>41666.666666666664</v>
      </c>
      <c r="E286" s="17">
        <f t="shared" si="25"/>
        <v>32776.04166666678</v>
      </c>
      <c r="F286" s="17">
        <f t="shared" si="29"/>
        <v>74442.70833333344</v>
      </c>
      <c r="G286" s="17">
        <f t="shared" si="26"/>
        <v>8416666.666666696</v>
      </c>
    </row>
    <row r="287" spans="2:7" ht="14.25">
      <c r="B287" s="16">
        <f t="shared" si="27"/>
        <v>279</v>
      </c>
      <c r="C287" s="17">
        <f t="shared" si="28"/>
        <v>8416666.666666696</v>
      </c>
      <c r="D287" s="17">
        <f t="shared" si="24"/>
        <v>41666.666666666664</v>
      </c>
      <c r="E287" s="17">
        <f t="shared" si="25"/>
        <v>32614.583333333445</v>
      </c>
      <c r="F287" s="17">
        <f t="shared" si="29"/>
        <v>74281.25000000012</v>
      </c>
      <c r="G287" s="17">
        <f t="shared" si="26"/>
        <v>8375000.000000029</v>
      </c>
    </row>
    <row r="288" spans="2:7" ht="14.25">
      <c r="B288" s="16">
        <f t="shared" si="27"/>
        <v>280</v>
      </c>
      <c r="C288" s="17">
        <f t="shared" si="28"/>
        <v>8375000.000000029</v>
      </c>
      <c r="D288" s="17">
        <f t="shared" si="24"/>
        <v>41666.666666666664</v>
      </c>
      <c r="E288" s="17">
        <f t="shared" si="25"/>
        <v>32453.125000000113</v>
      </c>
      <c r="F288" s="17">
        <f t="shared" si="29"/>
        <v>74119.79166666677</v>
      </c>
      <c r="G288" s="17">
        <f t="shared" si="26"/>
        <v>8333333.333333362</v>
      </c>
    </row>
    <row r="289" spans="2:7" ht="14.25">
      <c r="B289" s="16">
        <f t="shared" si="27"/>
        <v>281</v>
      </c>
      <c r="C289" s="17">
        <f t="shared" si="28"/>
        <v>8333333.333333362</v>
      </c>
      <c r="D289" s="17">
        <f t="shared" si="24"/>
        <v>41666.666666666664</v>
      </c>
      <c r="E289" s="17">
        <f t="shared" si="25"/>
        <v>32291.666666666777</v>
      </c>
      <c r="F289" s="17">
        <f t="shared" si="29"/>
        <v>73958.33333333344</v>
      </c>
      <c r="G289" s="17">
        <f t="shared" si="26"/>
        <v>8291666.666666695</v>
      </c>
    </row>
    <row r="290" spans="2:7" ht="14.25">
      <c r="B290" s="16">
        <f t="shared" si="27"/>
        <v>282</v>
      </c>
      <c r="C290" s="17">
        <f t="shared" si="28"/>
        <v>8291666.666666695</v>
      </c>
      <c r="D290" s="17">
        <f t="shared" si="24"/>
        <v>41666.666666666664</v>
      </c>
      <c r="E290" s="17">
        <f t="shared" si="25"/>
        <v>32130.208333333445</v>
      </c>
      <c r="F290" s="17">
        <f t="shared" si="29"/>
        <v>73796.87500000012</v>
      </c>
      <c r="G290" s="17">
        <f t="shared" si="26"/>
        <v>8250000.000000028</v>
      </c>
    </row>
    <row r="291" spans="2:7" ht="14.25">
      <c r="B291" s="16">
        <f t="shared" si="27"/>
        <v>283</v>
      </c>
      <c r="C291" s="17">
        <f t="shared" si="28"/>
        <v>8250000.000000028</v>
      </c>
      <c r="D291" s="17">
        <f t="shared" si="24"/>
        <v>41666.666666666664</v>
      </c>
      <c r="E291" s="17">
        <f t="shared" si="25"/>
        <v>31968.750000000106</v>
      </c>
      <c r="F291" s="17">
        <f t="shared" si="29"/>
        <v>73635.41666666677</v>
      </c>
      <c r="G291" s="17">
        <f t="shared" si="26"/>
        <v>8208333.333333361</v>
      </c>
    </row>
    <row r="292" spans="2:7" ht="14.25">
      <c r="B292" s="16">
        <f t="shared" si="27"/>
        <v>284</v>
      </c>
      <c r="C292" s="17">
        <f t="shared" si="28"/>
        <v>8208333.333333361</v>
      </c>
      <c r="D292" s="17">
        <f t="shared" si="24"/>
        <v>41666.666666666664</v>
      </c>
      <c r="E292" s="17">
        <f t="shared" si="25"/>
        <v>31807.291666666773</v>
      </c>
      <c r="F292" s="17">
        <f t="shared" si="29"/>
        <v>73473.95833333343</v>
      </c>
      <c r="G292" s="17">
        <f t="shared" si="26"/>
        <v>8166666.666666694</v>
      </c>
    </row>
    <row r="293" spans="2:7" ht="14.25">
      <c r="B293" s="16">
        <f t="shared" si="27"/>
        <v>285</v>
      </c>
      <c r="C293" s="17">
        <f t="shared" si="28"/>
        <v>8166666.666666694</v>
      </c>
      <c r="D293" s="17">
        <f t="shared" si="24"/>
        <v>41666.666666666664</v>
      </c>
      <c r="E293" s="17">
        <f t="shared" si="25"/>
        <v>31645.83333333344</v>
      </c>
      <c r="F293" s="17">
        <f t="shared" si="29"/>
        <v>73312.5000000001</v>
      </c>
      <c r="G293" s="17">
        <f t="shared" si="26"/>
        <v>8125000.000000027</v>
      </c>
    </row>
    <row r="294" spans="2:7" ht="14.25">
      <c r="B294" s="16">
        <f t="shared" si="27"/>
        <v>286</v>
      </c>
      <c r="C294" s="17">
        <f t="shared" si="28"/>
        <v>8125000.000000027</v>
      </c>
      <c r="D294" s="17">
        <f t="shared" si="24"/>
        <v>41666.666666666664</v>
      </c>
      <c r="E294" s="17">
        <f t="shared" si="25"/>
        <v>31484.375000000106</v>
      </c>
      <c r="F294" s="17">
        <f t="shared" si="29"/>
        <v>73151.04166666677</v>
      </c>
      <c r="G294" s="17">
        <f t="shared" si="26"/>
        <v>8083333.33333336</v>
      </c>
    </row>
    <row r="295" spans="2:7" ht="14.25">
      <c r="B295" s="16">
        <f t="shared" si="27"/>
        <v>287</v>
      </c>
      <c r="C295" s="17">
        <f t="shared" si="28"/>
        <v>8083333.33333336</v>
      </c>
      <c r="D295" s="17">
        <f t="shared" si="24"/>
        <v>41666.666666666664</v>
      </c>
      <c r="E295" s="17">
        <f t="shared" si="25"/>
        <v>31322.91666666677</v>
      </c>
      <c r="F295" s="17">
        <f t="shared" si="29"/>
        <v>72989.58333333343</v>
      </c>
      <c r="G295" s="17">
        <f t="shared" si="26"/>
        <v>8041666.666666693</v>
      </c>
    </row>
    <row r="296" spans="2:7" ht="14.25">
      <c r="B296" s="16">
        <f t="shared" si="27"/>
        <v>288</v>
      </c>
      <c r="C296" s="17">
        <f t="shared" si="28"/>
        <v>8041666.666666693</v>
      </c>
      <c r="D296" s="17">
        <f t="shared" si="24"/>
        <v>41666.666666666664</v>
      </c>
      <c r="E296" s="17">
        <f t="shared" si="25"/>
        <v>31161.458333333434</v>
      </c>
      <c r="F296" s="17">
        <f t="shared" si="29"/>
        <v>72828.1250000001</v>
      </c>
      <c r="G296" s="17">
        <f t="shared" si="26"/>
        <v>8000000.000000026</v>
      </c>
    </row>
    <row r="297" spans="2:7" ht="14.25">
      <c r="B297" s="16">
        <f t="shared" si="27"/>
        <v>289</v>
      </c>
      <c r="C297" s="17">
        <f t="shared" si="28"/>
        <v>8000000.000000026</v>
      </c>
      <c r="D297" s="17">
        <f t="shared" si="24"/>
        <v>41666.666666666664</v>
      </c>
      <c r="E297" s="17">
        <f t="shared" si="25"/>
        <v>31000.000000000102</v>
      </c>
      <c r="F297" s="17">
        <f t="shared" si="29"/>
        <v>72666.66666666677</v>
      </c>
      <c r="G297" s="17">
        <f t="shared" si="26"/>
        <v>7958333.333333359</v>
      </c>
    </row>
    <row r="298" spans="2:7" ht="14.25">
      <c r="B298" s="16">
        <f t="shared" si="27"/>
        <v>290</v>
      </c>
      <c r="C298" s="17">
        <f t="shared" si="28"/>
        <v>7958333.333333359</v>
      </c>
      <c r="D298" s="17">
        <f t="shared" si="24"/>
        <v>41666.666666666664</v>
      </c>
      <c r="E298" s="17">
        <f t="shared" si="25"/>
        <v>30838.54166666677</v>
      </c>
      <c r="F298" s="17">
        <f t="shared" si="29"/>
        <v>72505.20833333343</v>
      </c>
      <c r="G298" s="17">
        <f t="shared" si="26"/>
        <v>7916666.666666692</v>
      </c>
    </row>
    <row r="299" spans="2:7" ht="14.25">
      <c r="B299" s="16">
        <f t="shared" si="27"/>
        <v>291</v>
      </c>
      <c r="C299" s="17">
        <f t="shared" si="28"/>
        <v>7916666.666666692</v>
      </c>
      <c r="D299" s="17">
        <f t="shared" si="24"/>
        <v>41666.666666666664</v>
      </c>
      <c r="E299" s="17">
        <f t="shared" si="25"/>
        <v>30677.08333333343</v>
      </c>
      <c r="F299" s="17">
        <f t="shared" si="29"/>
        <v>72343.75000000009</v>
      </c>
      <c r="G299" s="17">
        <f t="shared" si="26"/>
        <v>7875000.000000025</v>
      </c>
    </row>
    <row r="300" spans="2:7" ht="14.25">
      <c r="B300" s="16">
        <f t="shared" si="27"/>
        <v>292</v>
      </c>
      <c r="C300" s="17">
        <f t="shared" si="28"/>
        <v>7875000.000000025</v>
      </c>
      <c r="D300" s="17">
        <f t="shared" si="24"/>
        <v>41666.666666666664</v>
      </c>
      <c r="E300" s="17">
        <f t="shared" si="25"/>
        <v>30515.6250000001</v>
      </c>
      <c r="F300" s="17">
        <f t="shared" si="29"/>
        <v>72182.29166666676</v>
      </c>
      <c r="G300" s="17">
        <f t="shared" si="26"/>
        <v>7833333.333333358</v>
      </c>
    </row>
    <row r="301" spans="2:7" ht="14.25">
      <c r="B301" s="16">
        <f t="shared" si="27"/>
        <v>293</v>
      </c>
      <c r="C301" s="17">
        <f t="shared" si="28"/>
        <v>7833333.333333358</v>
      </c>
      <c r="D301" s="17">
        <f t="shared" si="24"/>
        <v>41666.666666666664</v>
      </c>
      <c r="E301" s="17">
        <f t="shared" si="25"/>
        <v>30354.166666666762</v>
      </c>
      <c r="F301" s="17">
        <f t="shared" si="29"/>
        <v>72020.83333333343</v>
      </c>
      <c r="G301" s="17">
        <f t="shared" si="26"/>
        <v>7791666.666666691</v>
      </c>
    </row>
    <row r="302" spans="2:7" ht="14.25">
      <c r="B302" s="16">
        <f t="shared" si="27"/>
        <v>294</v>
      </c>
      <c r="C302" s="17">
        <f t="shared" si="28"/>
        <v>7791666.666666691</v>
      </c>
      <c r="D302" s="17">
        <f t="shared" si="24"/>
        <v>41666.666666666664</v>
      </c>
      <c r="E302" s="17">
        <f t="shared" si="25"/>
        <v>30192.70833333343</v>
      </c>
      <c r="F302" s="17">
        <f t="shared" si="29"/>
        <v>71859.37500000009</v>
      </c>
      <c r="G302" s="17">
        <f t="shared" si="26"/>
        <v>7750000.000000024</v>
      </c>
    </row>
    <row r="303" spans="2:7" ht="14.25">
      <c r="B303" s="16">
        <f t="shared" si="27"/>
        <v>295</v>
      </c>
      <c r="C303" s="17">
        <f t="shared" si="28"/>
        <v>7750000.000000024</v>
      </c>
      <c r="D303" s="17">
        <f t="shared" si="24"/>
        <v>41666.666666666664</v>
      </c>
      <c r="E303" s="17">
        <f t="shared" si="25"/>
        <v>30031.25000000009</v>
      </c>
      <c r="F303" s="17">
        <f t="shared" si="29"/>
        <v>71697.91666666676</v>
      </c>
      <c r="G303" s="17">
        <f t="shared" si="26"/>
        <v>7708333.333333357</v>
      </c>
    </row>
    <row r="304" spans="2:7" ht="14.25">
      <c r="B304" s="16">
        <f t="shared" si="27"/>
        <v>296</v>
      </c>
      <c r="C304" s="17">
        <f t="shared" si="28"/>
        <v>7708333.333333357</v>
      </c>
      <c r="D304" s="17">
        <f t="shared" si="24"/>
        <v>41666.666666666664</v>
      </c>
      <c r="E304" s="17">
        <f t="shared" si="25"/>
        <v>29869.79166666676</v>
      </c>
      <c r="F304" s="17">
        <f t="shared" si="29"/>
        <v>71536.45833333343</v>
      </c>
      <c r="G304" s="17">
        <f t="shared" si="26"/>
        <v>7666666.66666669</v>
      </c>
    </row>
    <row r="305" spans="2:7" ht="14.25">
      <c r="B305" s="16">
        <f t="shared" si="27"/>
        <v>297</v>
      </c>
      <c r="C305" s="17">
        <f t="shared" si="28"/>
        <v>7666666.66666669</v>
      </c>
      <c r="D305" s="17">
        <f t="shared" si="24"/>
        <v>41666.666666666664</v>
      </c>
      <c r="E305" s="17">
        <f t="shared" si="25"/>
        <v>29708.333333333427</v>
      </c>
      <c r="F305" s="17">
        <f t="shared" si="29"/>
        <v>71375.00000000009</v>
      </c>
      <c r="G305" s="17">
        <f t="shared" si="26"/>
        <v>7625000.000000023</v>
      </c>
    </row>
    <row r="306" spans="2:7" ht="14.25">
      <c r="B306" s="16">
        <f t="shared" si="27"/>
        <v>298</v>
      </c>
      <c r="C306" s="17">
        <f t="shared" si="28"/>
        <v>7625000.000000023</v>
      </c>
      <c r="D306" s="17">
        <f t="shared" si="24"/>
        <v>41666.666666666664</v>
      </c>
      <c r="E306" s="17">
        <f t="shared" si="25"/>
        <v>29546.87500000009</v>
      </c>
      <c r="F306" s="17">
        <f t="shared" si="29"/>
        <v>71213.54166666676</v>
      </c>
      <c r="G306" s="17">
        <f t="shared" si="26"/>
        <v>7583333.333333356</v>
      </c>
    </row>
    <row r="307" spans="2:7" ht="14.25">
      <c r="B307" s="16">
        <f t="shared" si="27"/>
        <v>299</v>
      </c>
      <c r="C307" s="17">
        <f t="shared" si="28"/>
        <v>7583333.333333356</v>
      </c>
      <c r="D307" s="17">
        <f t="shared" si="24"/>
        <v>41666.666666666664</v>
      </c>
      <c r="E307" s="17">
        <f t="shared" si="25"/>
        <v>29385.416666666755</v>
      </c>
      <c r="F307" s="17">
        <f t="shared" si="29"/>
        <v>71052.08333333342</v>
      </c>
      <c r="G307" s="17">
        <f t="shared" si="26"/>
        <v>7541666.666666689</v>
      </c>
    </row>
    <row r="308" spans="2:7" ht="14.25">
      <c r="B308" s="16">
        <f t="shared" si="27"/>
        <v>300</v>
      </c>
      <c r="C308" s="17">
        <f t="shared" si="28"/>
        <v>7541666.666666689</v>
      </c>
      <c r="D308" s="17">
        <f t="shared" si="24"/>
        <v>41666.666666666664</v>
      </c>
      <c r="E308" s="17">
        <f t="shared" si="25"/>
        <v>29223.95833333342</v>
      </c>
      <c r="F308" s="17">
        <f t="shared" si="29"/>
        <v>70890.62500000009</v>
      </c>
      <c r="G308" s="17">
        <f t="shared" si="26"/>
        <v>7500000.000000022</v>
      </c>
    </row>
    <row r="309" spans="2:7" ht="14.25">
      <c r="B309" s="16">
        <f t="shared" si="27"/>
        <v>301</v>
      </c>
      <c r="C309" s="17">
        <f t="shared" si="28"/>
        <v>7500000.000000022</v>
      </c>
      <c r="D309" s="17">
        <f t="shared" si="24"/>
        <v>41666.666666666664</v>
      </c>
      <c r="E309" s="17">
        <f t="shared" si="25"/>
        <v>29062.500000000087</v>
      </c>
      <c r="F309" s="17">
        <f t="shared" si="29"/>
        <v>70729.16666666674</v>
      </c>
      <c r="G309" s="17">
        <f t="shared" si="26"/>
        <v>7458333.333333355</v>
      </c>
    </row>
    <row r="310" spans="2:7" ht="14.25">
      <c r="B310" s="16">
        <f t="shared" si="27"/>
        <v>302</v>
      </c>
      <c r="C310" s="17">
        <f t="shared" si="28"/>
        <v>7458333.333333355</v>
      </c>
      <c r="D310" s="17">
        <f t="shared" si="24"/>
        <v>41666.666666666664</v>
      </c>
      <c r="E310" s="17">
        <f t="shared" si="25"/>
        <v>28901.041666666755</v>
      </c>
      <c r="F310" s="17">
        <f t="shared" si="29"/>
        <v>70567.70833333342</v>
      </c>
      <c r="G310" s="17">
        <f t="shared" si="26"/>
        <v>7416666.666666688</v>
      </c>
    </row>
    <row r="311" spans="2:7" ht="14.25">
      <c r="B311" s="16">
        <f t="shared" si="27"/>
        <v>303</v>
      </c>
      <c r="C311" s="17">
        <f t="shared" si="28"/>
        <v>7416666.666666688</v>
      </c>
      <c r="D311" s="17">
        <f t="shared" si="24"/>
        <v>41666.666666666664</v>
      </c>
      <c r="E311" s="17">
        <f t="shared" si="25"/>
        <v>28739.583333333416</v>
      </c>
      <c r="F311" s="17">
        <f t="shared" si="29"/>
        <v>70406.25000000009</v>
      </c>
      <c r="G311" s="17">
        <f t="shared" si="26"/>
        <v>7375000.000000021</v>
      </c>
    </row>
    <row r="312" spans="2:7" ht="14.25">
      <c r="B312" s="16">
        <f t="shared" si="27"/>
        <v>304</v>
      </c>
      <c r="C312" s="17">
        <f t="shared" si="28"/>
        <v>7375000.000000021</v>
      </c>
      <c r="D312" s="17">
        <f t="shared" si="24"/>
        <v>41666.666666666664</v>
      </c>
      <c r="E312" s="17">
        <f t="shared" si="25"/>
        <v>28578.125000000084</v>
      </c>
      <c r="F312" s="17">
        <f t="shared" si="29"/>
        <v>70244.79166666674</v>
      </c>
      <c r="G312" s="17">
        <f t="shared" si="26"/>
        <v>7333333.333333354</v>
      </c>
    </row>
    <row r="313" spans="2:7" ht="14.25">
      <c r="B313" s="16">
        <f t="shared" si="27"/>
        <v>305</v>
      </c>
      <c r="C313" s="17">
        <f t="shared" si="28"/>
        <v>7333333.333333354</v>
      </c>
      <c r="D313" s="17">
        <f t="shared" si="24"/>
        <v>41666.666666666664</v>
      </c>
      <c r="E313" s="17">
        <f t="shared" si="25"/>
        <v>28416.666666666748</v>
      </c>
      <c r="F313" s="17">
        <f t="shared" si="29"/>
        <v>70083.33333333342</v>
      </c>
      <c r="G313" s="17">
        <f t="shared" si="26"/>
        <v>7291666.6666666875</v>
      </c>
    </row>
    <row r="314" spans="2:7" ht="14.25">
      <c r="B314" s="16">
        <f t="shared" si="27"/>
        <v>306</v>
      </c>
      <c r="C314" s="17">
        <f t="shared" si="28"/>
        <v>7291666.6666666875</v>
      </c>
      <c r="D314" s="17">
        <f t="shared" si="24"/>
        <v>41666.666666666664</v>
      </c>
      <c r="E314" s="17">
        <f t="shared" si="25"/>
        <v>28255.208333333416</v>
      </c>
      <c r="F314" s="17">
        <f t="shared" si="29"/>
        <v>69921.87500000009</v>
      </c>
      <c r="G314" s="17">
        <f t="shared" si="26"/>
        <v>7250000.0000000205</v>
      </c>
    </row>
    <row r="315" spans="2:7" ht="14.25">
      <c r="B315" s="16">
        <f t="shared" si="27"/>
        <v>307</v>
      </c>
      <c r="C315" s="17">
        <f t="shared" si="28"/>
        <v>7250000.0000000205</v>
      </c>
      <c r="D315" s="17">
        <f t="shared" si="24"/>
        <v>41666.666666666664</v>
      </c>
      <c r="E315" s="17">
        <f t="shared" si="25"/>
        <v>28093.750000000076</v>
      </c>
      <c r="F315" s="17">
        <f t="shared" si="29"/>
        <v>69760.41666666674</v>
      </c>
      <c r="G315" s="17">
        <f t="shared" si="26"/>
        <v>7208333.3333333535</v>
      </c>
    </row>
    <row r="316" spans="2:7" ht="14.25">
      <c r="B316" s="16">
        <f t="shared" si="27"/>
        <v>308</v>
      </c>
      <c r="C316" s="17">
        <f t="shared" si="28"/>
        <v>7208333.3333333535</v>
      </c>
      <c r="D316" s="17">
        <f t="shared" si="24"/>
        <v>41666.666666666664</v>
      </c>
      <c r="E316" s="17">
        <f t="shared" si="25"/>
        <v>27932.291666666744</v>
      </c>
      <c r="F316" s="17">
        <f t="shared" si="29"/>
        <v>69598.9583333334</v>
      </c>
      <c r="G316" s="17">
        <f t="shared" si="26"/>
        <v>7166666.666666687</v>
      </c>
    </row>
    <row r="317" spans="2:7" ht="14.25">
      <c r="B317" s="16">
        <f t="shared" si="27"/>
        <v>309</v>
      </c>
      <c r="C317" s="17">
        <f t="shared" si="28"/>
        <v>7166666.666666687</v>
      </c>
      <c r="D317" s="17">
        <f t="shared" si="24"/>
        <v>41666.666666666664</v>
      </c>
      <c r="E317" s="17">
        <f t="shared" si="25"/>
        <v>27770.833333333412</v>
      </c>
      <c r="F317" s="17">
        <f t="shared" si="29"/>
        <v>69437.50000000007</v>
      </c>
      <c r="G317" s="17">
        <f t="shared" si="26"/>
        <v>7125000.00000002</v>
      </c>
    </row>
    <row r="318" spans="2:7" ht="14.25">
      <c r="B318" s="16">
        <f t="shared" si="27"/>
        <v>310</v>
      </c>
      <c r="C318" s="17">
        <f t="shared" si="28"/>
        <v>7125000.00000002</v>
      </c>
      <c r="D318" s="17">
        <f t="shared" si="24"/>
        <v>41666.666666666664</v>
      </c>
      <c r="E318" s="17">
        <f t="shared" si="25"/>
        <v>27609.375000000076</v>
      </c>
      <c r="F318" s="17">
        <f t="shared" si="29"/>
        <v>69276.04166666674</v>
      </c>
      <c r="G318" s="17">
        <f t="shared" si="26"/>
        <v>7083333.333333353</v>
      </c>
    </row>
    <row r="319" spans="2:7" ht="14.25">
      <c r="B319" s="16">
        <f t="shared" si="27"/>
        <v>311</v>
      </c>
      <c r="C319" s="17">
        <f t="shared" si="28"/>
        <v>7083333.333333353</v>
      </c>
      <c r="D319" s="17">
        <f t="shared" si="24"/>
        <v>41666.666666666664</v>
      </c>
      <c r="E319" s="17">
        <f t="shared" si="25"/>
        <v>27447.91666666674</v>
      </c>
      <c r="F319" s="17">
        <f t="shared" si="29"/>
        <v>69114.5833333334</v>
      </c>
      <c r="G319" s="17">
        <f t="shared" si="26"/>
        <v>7041666.666666686</v>
      </c>
    </row>
    <row r="320" spans="2:7" ht="14.25">
      <c r="B320" s="16">
        <f t="shared" si="27"/>
        <v>312</v>
      </c>
      <c r="C320" s="17">
        <f t="shared" si="28"/>
        <v>7041666.666666686</v>
      </c>
      <c r="D320" s="17">
        <f t="shared" si="24"/>
        <v>41666.666666666664</v>
      </c>
      <c r="E320" s="17">
        <f t="shared" si="25"/>
        <v>27286.458333333405</v>
      </c>
      <c r="F320" s="17">
        <f t="shared" si="29"/>
        <v>68953.12500000007</v>
      </c>
      <c r="G320" s="17">
        <f t="shared" si="26"/>
        <v>7000000.000000019</v>
      </c>
    </row>
    <row r="321" spans="2:7" ht="14.25">
      <c r="B321" s="16">
        <f t="shared" si="27"/>
        <v>313</v>
      </c>
      <c r="C321" s="17">
        <f t="shared" si="28"/>
        <v>7000000.000000019</v>
      </c>
      <c r="D321" s="17">
        <f t="shared" si="24"/>
        <v>41666.666666666664</v>
      </c>
      <c r="E321" s="17">
        <f t="shared" si="25"/>
        <v>27125.000000000073</v>
      </c>
      <c r="F321" s="17">
        <f t="shared" si="29"/>
        <v>68791.66666666674</v>
      </c>
      <c r="G321" s="17">
        <f t="shared" si="26"/>
        <v>6958333.333333352</v>
      </c>
    </row>
    <row r="322" spans="2:7" ht="14.25">
      <c r="B322" s="16">
        <f t="shared" si="27"/>
        <v>314</v>
      </c>
      <c r="C322" s="17">
        <f t="shared" si="28"/>
        <v>6958333.333333352</v>
      </c>
      <c r="D322" s="17">
        <f t="shared" si="24"/>
        <v>41666.666666666664</v>
      </c>
      <c r="E322" s="17">
        <f t="shared" si="25"/>
        <v>26963.54166666674</v>
      </c>
      <c r="F322" s="17">
        <f t="shared" si="29"/>
        <v>68630.2083333334</v>
      </c>
      <c r="G322" s="17">
        <f t="shared" si="26"/>
        <v>6916666.666666685</v>
      </c>
    </row>
    <row r="323" spans="2:7" ht="14.25">
      <c r="B323" s="16">
        <f t="shared" si="27"/>
        <v>315</v>
      </c>
      <c r="C323" s="17">
        <f t="shared" si="28"/>
        <v>6916666.666666685</v>
      </c>
      <c r="D323" s="17">
        <f t="shared" si="24"/>
        <v>41666.666666666664</v>
      </c>
      <c r="E323" s="17">
        <f t="shared" si="25"/>
        <v>26802.0833333334</v>
      </c>
      <c r="F323" s="17">
        <f t="shared" si="29"/>
        <v>68468.75000000006</v>
      </c>
      <c r="G323" s="17">
        <f t="shared" si="26"/>
        <v>6875000.000000018</v>
      </c>
    </row>
    <row r="324" spans="2:7" ht="14.25">
      <c r="B324" s="16">
        <f t="shared" si="27"/>
        <v>316</v>
      </c>
      <c r="C324" s="17">
        <f t="shared" si="28"/>
        <v>6875000.000000018</v>
      </c>
      <c r="D324" s="17">
        <f t="shared" si="24"/>
        <v>41666.666666666664</v>
      </c>
      <c r="E324" s="17">
        <f t="shared" si="25"/>
        <v>26640.62500000007</v>
      </c>
      <c r="F324" s="17">
        <f t="shared" si="29"/>
        <v>68307.29166666673</v>
      </c>
      <c r="G324" s="17">
        <f t="shared" si="26"/>
        <v>6833333.333333351</v>
      </c>
    </row>
    <row r="325" spans="2:7" ht="14.25">
      <c r="B325" s="16">
        <f t="shared" si="27"/>
        <v>317</v>
      </c>
      <c r="C325" s="17">
        <f t="shared" si="28"/>
        <v>6833333.333333351</v>
      </c>
      <c r="D325" s="17">
        <f t="shared" si="24"/>
        <v>41666.666666666664</v>
      </c>
      <c r="E325" s="17">
        <f t="shared" si="25"/>
        <v>26479.166666666733</v>
      </c>
      <c r="F325" s="17">
        <f t="shared" si="29"/>
        <v>68145.8333333334</v>
      </c>
      <c r="G325" s="17">
        <f t="shared" si="26"/>
        <v>6791666.666666684</v>
      </c>
    </row>
    <row r="326" spans="2:7" ht="14.25">
      <c r="B326" s="16">
        <f t="shared" si="27"/>
        <v>318</v>
      </c>
      <c r="C326" s="17">
        <f t="shared" si="28"/>
        <v>6791666.666666684</v>
      </c>
      <c r="D326" s="17">
        <f t="shared" si="24"/>
        <v>41666.666666666664</v>
      </c>
      <c r="E326" s="17">
        <f t="shared" si="25"/>
        <v>26317.7083333334</v>
      </c>
      <c r="F326" s="17">
        <f t="shared" si="29"/>
        <v>67984.37500000006</v>
      </c>
      <c r="G326" s="17">
        <f t="shared" si="26"/>
        <v>6750000.000000017</v>
      </c>
    </row>
    <row r="327" spans="2:7" ht="14.25">
      <c r="B327" s="16">
        <f t="shared" si="27"/>
        <v>319</v>
      </c>
      <c r="C327" s="17">
        <f t="shared" si="28"/>
        <v>6750000.000000017</v>
      </c>
      <c r="D327" s="17">
        <f t="shared" si="24"/>
        <v>41666.666666666664</v>
      </c>
      <c r="E327" s="17">
        <f t="shared" si="25"/>
        <v>26156.250000000062</v>
      </c>
      <c r="F327" s="17">
        <f t="shared" si="29"/>
        <v>67822.91666666673</v>
      </c>
      <c r="G327" s="17">
        <f t="shared" si="26"/>
        <v>6708333.33333335</v>
      </c>
    </row>
    <row r="328" spans="2:7" ht="14.25">
      <c r="B328" s="16">
        <f t="shared" si="27"/>
        <v>320</v>
      </c>
      <c r="C328" s="17">
        <f t="shared" si="28"/>
        <v>6708333.33333335</v>
      </c>
      <c r="D328" s="17">
        <f t="shared" si="24"/>
        <v>41666.666666666664</v>
      </c>
      <c r="E328" s="17">
        <f t="shared" si="25"/>
        <v>25994.79166666673</v>
      </c>
      <c r="F328" s="17">
        <f t="shared" si="29"/>
        <v>67661.4583333334</v>
      </c>
      <c r="G328" s="17">
        <f t="shared" si="26"/>
        <v>6666666.666666683</v>
      </c>
    </row>
    <row r="329" spans="2:7" ht="14.25">
      <c r="B329" s="16">
        <f t="shared" si="27"/>
        <v>321</v>
      </c>
      <c r="C329" s="17">
        <f t="shared" si="28"/>
        <v>6666666.666666683</v>
      </c>
      <c r="D329" s="17">
        <f aca="true" t="shared" si="30" ref="D329:D392">IF(B329="","",Greiðsla)</f>
        <v>41666.666666666664</v>
      </c>
      <c r="E329" s="17">
        <f aca="true" t="shared" si="31" ref="E329:E392">IF(B329="","",C329*Vextir/12)</f>
        <v>25833.333333333398</v>
      </c>
      <c r="F329" s="17">
        <f t="shared" si="29"/>
        <v>67500.00000000006</v>
      </c>
      <c r="G329" s="17">
        <f aca="true" t="shared" si="32" ref="G329:G392">IF(B329="","",C329-D329)</f>
        <v>6625000.000000016</v>
      </c>
    </row>
    <row r="330" spans="2:7" ht="14.25">
      <c r="B330" s="16">
        <f aca="true" t="shared" si="33" ref="B330:B393">IF(OR(B329="",B329=Fj.afborgana),"",B329+1)</f>
        <v>322</v>
      </c>
      <c r="C330" s="17">
        <f aca="true" t="shared" si="34" ref="C330:C393">IF(B330="","",G329)</f>
        <v>6625000.000000016</v>
      </c>
      <c r="D330" s="17">
        <f t="shared" si="30"/>
        <v>41666.666666666664</v>
      </c>
      <c r="E330" s="17">
        <f t="shared" si="31"/>
        <v>25671.875000000062</v>
      </c>
      <c r="F330" s="17">
        <f aca="true" t="shared" si="35" ref="F330:F393">IF(D330="","",D330+E330)</f>
        <v>67338.54166666673</v>
      </c>
      <c r="G330" s="17">
        <f t="shared" si="32"/>
        <v>6583333.333333349</v>
      </c>
    </row>
    <row r="331" spans="2:7" ht="14.25">
      <c r="B331" s="16">
        <f t="shared" si="33"/>
        <v>323</v>
      </c>
      <c r="C331" s="17">
        <f t="shared" si="34"/>
        <v>6583333.333333349</v>
      </c>
      <c r="D331" s="17">
        <f t="shared" si="30"/>
        <v>41666.666666666664</v>
      </c>
      <c r="E331" s="17">
        <f t="shared" si="31"/>
        <v>25510.416666666726</v>
      </c>
      <c r="F331" s="17">
        <f t="shared" si="35"/>
        <v>67177.08333333339</v>
      </c>
      <c r="G331" s="17">
        <f t="shared" si="32"/>
        <v>6541666.666666682</v>
      </c>
    </row>
    <row r="332" spans="2:7" ht="14.25">
      <c r="B332" s="16">
        <f t="shared" si="33"/>
        <v>324</v>
      </c>
      <c r="C332" s="17">
        <f t="shared" si="34"/>
        <v>6541666.666666682</v>
      </c>
      <c r="D332" s="17">
        <f t="shared" si="30"/>
        <v>41666.666666666664</v>
      </c>
      <c r="E332" s="17">
        <f t="shared" si="31"/>
        <v>25348.95833333339</v>
      </c>
      <c r="F332" s="17">
        <f t="shared" si="35"/>
        <v>67015.62500000006</v>
      </c>
      <c r="G332" s="17">
        <f t="shared" si="32"/>
        <v>6500000.000000015</v>
      </c>
    </row>
    <row r="333" spans="2:7" ht="14.25">
      <c r="B333" s="16">
        <f t="shared" si="33"/>
        <v>325</v>
      </c>
      <c r="C333" s="17">
        <f t="shared" si="34"/>
        <v>6500000.000000015</v>
      </c>
      <c r="D333" s="17">
        <f t="shared" si="30"/>
        <v>41666.666666666664</v>
      </c>
      <c r="E333" s="17">
        <f t="shared" si="31"/>
        <v>25187.50000000006</v>
      </c>
      <c r="F333" s="17">
        <f t="shared" si="35"/>
        <v>66854.16666666672</v>
      </c>
      <c r="G333" s="17">
        <f t="shared" si="32"/>
        <v>6458333.333333348</v>
      </c>
    </row>
    <row r="334" spans="2:7" ht="14.25">
      <c r="B334" s="16">
        <f t="shared" si="33"/>
        <v>326</v>
      </c>
      <c r="C334" s="17">
        <f t="shared" si="34"/>
        <v>6458333.333333348</v>
      </c>
      <c r="D334" s="17">
        <f t="shared" si="30"/>
        <v>41666.666666666664</v>
      </c>
      <c r="E334" s="17">
        <f t="shared" si="31"/>
        <v>25026.041666666726</v>
      </c>
      <c r="F334" s="17">
        <f t="shared" si="35"/>
        <v>66692.70833333339</v>
      </c>
      <c r="G334" s="17">
        <f t="shared" si="32"/>
        <v>6416666.666666681</v>
      </c>
    </row>
    <row r="335" spans="2:7" ht="14.25">
      <c r="B335" s="16">
        <f t="shared" si="33"/>
        <v>327</v>
      </c>
      <c r="C335" s="17">
        <f t="shared" si="34"/>
        <v>6416666.666666681</v>
      </c>
      <c r="D335" s="17">
        <f t="shared" si="30"/>
        <v>41666.666666666664</v>
      </c>
      <c r="E335" s="17">
        <f t="shared" si="31"/>
        <v>24864.583333333387</v>
      </c>
      <c r="F335" s="17">
        <f t="shared" si="35"/>
        <v>66531.25000000006</v>
      </c>
      <c r="G335" s="17">
        <f t="shared" si="32"/>
        <v>6375000.000000014</v>
      </c>
    </row>
    <row r="336" spans="2:7" ht="14.25">
      <c r="B336" s="16">
        <f t="shared" si="33"/>
        <v>328</v>
      </c>
      <c r="C336" s="17">
        <f t="shared" si="34"/>
        <v>6375000.000000014</v>
      </c>
      <c r="D336" s="17">
        <f t="shared" si="30"/>
        <v>41666.666666666664</v>
      </c>
      <c r="E336" s="17">
        <f t="shared" si="31"/>
        <v>24703.125000000055</v>
      </c>
      <c r="F336" s="17">
        <f t="shared" si="35"/>
        <v>66369.79166666672</v>
      </c>
      <c r="G336" s="17">
        <f t="shared" si="32"/>
        <v>6333333.333333347</v>
      </c>
    </row>
    <row r="337" spans="2:7" ht="14.25">
      <c r="B337" s="16">
        <f t="shared" si="33"/>
        <v>329</v>
      </c>
      <c r="C337" s="17">
        <f t="shared" si="34"/>
        <v>6333333.333333347</v>
      </c>
      <c r="D337" s="17">
        <f t="shared" si="30"/>
        <v>41666.666666666664</v>
      </c>
      <c r="E337" s="17">
        <f t="shared" si="31"/>
        <v>24541.66666666672</v>
      </c>
      <c r="F337" s="17">
        <f t="shared" si="35"/>
        <v>66208.33333333339</v>
      </c>
      <c r="G337" s="17">
        <f t="shared" si="32"/>
        <v>6291666.66666668</v>
      </c>
    </row>
    <row r="338" spans="2:7" ht="14.25">
      <c r="B338" s="16">
        <f t="shared" si="33"/>
        <v>330</v>
      </c>
      <c r="C338" s="17">
        <f t="shared" si="34"/>
        <v>6291666.66666668</v>
      </c>
      <c r="D338" s="17">
        <f t="shared" si="30"/>
        <v>41666.666666666664</v>
      </c>
      <c r="E338" s="17">
        <f t="shared" si="31"/>
        <v>24380.208333333387</v>
      </c>
      <c r="F338" s="17">
        <f t="shared" si="35"/>
        <v>66046.87500000006</v>
      </c>
      <c r="G338" s="17">
        <f t="shared" si="32"/>
        <v>6250000.000000013</v>
      </c>
    </row>
    <row r="339" spans="2:7" ht="14.25">
      <c r="B339" s="16">
        <f t="shared" si="33"/>
        <v>331</v>
      </c>
      <c r="C339" s="17">
        <f t="shared" si="34"/>
        <v>6250000.000000013</v>
      </c>
      <c r="D339" s="17">
        <f t="shared" si="30"/>
        <v>41666.666666666664</v>
      </c>
      <c r="E339" s="17">
        <f t="shared" si="31"/>
        <v>24218.750000000047</v>
      </c>
      <c r="F339" s="17">
        <f t="shared" si="35"/>
        <v>65885.41666666672</v>
      </c>
      <c r="G339" s="17">
        <f t="shared" si="32"/>
        <v>6208333.333333346</v>
      </c>
    </row>
    <row r="340" spans="2:7" ht="14.25">
      <c r="B340" s="16">
        <f t="shared" si="33"/>
        <v>332</v>
      </c>
      <c r="C340" s="17">
        <f t="shared" si="34"/>
        <v>6208333.333333346</v>
      </c>
      <c r="D340" s="17">
        <f t="shared" si="30"/>
        <v>41666.666666666664</v>
      </c>
      <c r="E340" s="17">
        <f t="shared" si="31"/>
        <v>24057.291666666715</v>
      </c>
      <c r="F340" s="17">
        <f t="shared" si="35"/>
        <v>65723.95833333337</v>
      </c>
      <c r="G340" s="17">
        <f t="shared" si="32"/>
        <v>6166666.666666679</v>
      </c>
    </row>
    <row r="341" spans="2:7" ht="14.25">
      <c r="B341" s="16">
        <f t="shared" si="33"/>
        <v>333</v>
      </c>
      <c r="C341" s="17">
        <f t="shared" si="34"/>
        <v>6166666.666666679</v>
      </c>
      <c r="D341" s="17">
        <f t="shared" si="30"/>
        <v>41666.666666666664</v>
      </c>
      <c r="E341" s="17">
        <f t="shared" si="31"/>
        <v>23895.833333333383</v>
      </c>
      <c r="F341" s="17">
        <f t="shared" si="35"/>
        <v>65562.50000000004</v>
      </c>
      <c r="G341" s="17">
        <f t="shared" si="32"/>
        <v>6125000.000000012</v>
      </c>
    </row>
    <row r="342" spans="2:7" ht="14.25">
      <c r="B342" s="16">
        <f t="shared" si="33"/>
        <v>334</v>
      </c>
      <c r="C342" s="17">
        <f t="shared" si="34"/>
        <v>6125000.000000012</v>
      </c>
      <c r="D342" s="17">
        <f t="shared" si="30"/>
        <v>41666.666666666664</v>
      </c>
      <c r="E342" s="17">
        <f t="shared" si="31"/>
        <v>23734.375000000047</v>
      </c>
      <c r="F342" s="17">
        <f t="shared" si="35"/>
        <v>65401.041666666715</v>
      </c>
      <c r="G342" s="17">
        <f t="shared" si="32"/>
        <v>6083333.333333345</v>
      </c>
    </row>
    <row r="343" spans="2:7" ht="14.25">
      <c r="B343" s="16">
        <f t="shared" si="33"/>
        <v>335</v>
      </c>
      <c r="C343" s="17">
        <f t="shared" si="34"/>
        <v>6083333.333333345</v>
      </c>
      <c r="D343" s="17">
        <f t="shared" si="30"/>
        <v>41666.666666666664</v>
      </c>
      <c r="E343" s="17">
        <f t="shared" si="31"/>
        <v>23572.91666666671</v>
      </c>
      <c r="F343" s="17">
        <f t="shared" si="35"/>
        <v>65239.58333333337</v>
      </c>
      <c r="G343" s="17">
        <f t="shared" si="32"/>
        <v>6041666.666666678</v>
      </c>
    </row>
    <row r="344" spans="2:7" ht="14.25">
      <c r="B344" s="16">
        <f t="shared" si="33"/>
        <v>336</v>
      </c>
      <c r="C344" s="17">
        <f t="shared" si="34"/>
        <v>6041666.666666678</v>
      </c>
      <c r="D344" s="17">
        <f t="shared" si="30"/>
        <v>41666.666666666664</v>
      </c>
      <c r="E344" s="17">
        <f t="shared" si="31"/>
        <v>23411.458333333376</v>
      </c>
      <c r="F344" s="17">
        <f t="shared" si="35"/>
        <v>65078.125000000044</v>
      </c>
      <c r="G344" s="17">
        <f t="shared" si="32"/>
        <v>6000000.000000011</v>
      </c>
    </row>
    <row r="345" spans="2:7" ht="14.25">
      <c r="B345" s="16">
        <f t="shared" si="33"/>
        <v>337</v>
      </c>
      <c r="C345" s="17">
        <f t="shared" si="34"/>
        <v>6000000.000000011</v>
      </c>
      <c r="D345" s="17">
        <f t="shared" si="30"/>
        <v>41666.666666666664</v>
      </c>
      <c r="E345" s="17">
        <f t="shared" si="31"/>
        <v>23250.000000000044</v>
      </c>
      <c r="F345" s="17">
        <f t="shared" si="35"/>
        <v>64916.66666666671</v>
      </c>
      <c r="G345" s="17">
        <f t="shared" si="32"/>
        <v>5958333.333333344</v>
      </c>
    </row>
    <row r="346" spans="2:7" ht="14.25">
      <c r="B346" s="16">
        <f t="shared" si="33"/>
        <v>338</v>
      </c>
      <c r="C346" s="17">
        <f t="shared" si="34"/>
        <v>5958333.333333344</v>
      </c>
      <c r="D346" s="17">
        <f t="shared" si="30"/>
        <v>41666.666666666664</v>
      </c>
      <c r="E346" s="17">
        <f t="shared" si="31"/>
        <v>23088.54166666671</v>
      </c>
      <c r="F346" s="17">
        <f t="shared" si="35"/>
        <v>64755.20833333337</v>
      </c>
      <c r="G346" s="17">
        <f t="shared" si="32"/>
        <v>5916666.666666677</v>
      </c>
    </row>
    <row r="347" spans="2:7" ht="14.25">
      <c r="B347" s="16">
        <f t="shared" si="33"/>
        <v>339</v>
      </c>
      <c r="C347" s="17">
        <f t="shared" si="34"/>
        <v>5916666.666666677</v>
      </c>
      <c r="D347" s="17">
        <f t="shared" si="30"/>
        <v>41666.666666666664</v>
      </c>
      <c r="E347" s="17">
        <f t="shared" si="31"/>
        <v>22927.083333333372</v>
      </c>
      <c r="F347" s="17">
        <f t="shared" si="35"/>
        <v>64593.75000000004</v>
      </c>
      <c r="G347" s="17">
        <f t="shared" si="32"/>
        <v>5875000.00000001</v>
      </c>
    </row>
    <row r="348" spans="2:7" ht="14.25">
      <c r="B348" s="16">
        <f t="shared" si="33"/>
        <v>340</v>
      </c>
      <c r="C348" s="17">
        <f t="shared" si="34"/>
        <v>5875000.00000001</v>
      </c>
      <c r="D348" s="17">
        <f t="shared" si="30"/>
        <v>41666.666666666664</v>
      </c>
      <c r="E348" s="17">
        <f t="shared" si="31"/>
        <v>22765.62500000004</v>
      </c>
      <c r="F348" s="17">
        <f t="shared" si="35"/>
        <v>64432.2916666667</v>
      </c>
      <c r="G348" s="17">
        <f t="shared" si="32"/>
        <v>5833333.333333343</v>
      </c>
    </row>
    <row r="349" spans="2:7" ht="14.25">
      <c r="B349" s="16">
        <f t="shared" si="33"/>
        <v>341</v>
      </c>
      <c r="C349" s="17">
        <f t="shared" si="34"/>
        <v>5833333.333333343</v>
      </c>
      <c r="D349" s="17">
        <f t="shared" si="30"/>
        <v>41666.666666666664</v>
      </c>
      <c r="E349" s="17">
        <f t="shared" si="31"/>
        <v>22604.166666666704</v>
      </c>
      <c r="F349" s="17">
        <f t="shared" si="35"/>
        <v>64270.83333333337</v>
      </c>
      <c r="G349" s="17">
        <f t="shared" si="32"/>
        <v>5791666.666666676</v>
      </c>
    </row>
    <row r="350" spans="2:7" ht="14.25">
      <c r="B350" s="16">
        <f t="shared" si="33"/>
        <v>342</v>
      </c>
      <c r="C350" s="17">
        <f t="shared" si="34"/>
        <v>5791666.666666676</v>
      </c>
      <c r="D350" s="17">
        <f t="shared" si="30"/>
        <v>41666.666666666664</v>
      </c>
      <c r="E350" s="17">
        <f t="shared" si="31"/>
        <v>22442.708333333372</v>
      </c>
      <c r="F350" s="17">
        <f t="shared" si="35"/>
        <v>64109.37500000004</v>
      </c>
      <c r="G350" s="17">
        <f t="shared" si="32"/>
        <v>5750000.000000009</v>
      </c>
    </row>
    <row r="351" spans="2:7" ht="14.25">
      <c r="B351" s="16">
        <f t="shared" si="33"/>
        <v>343</v>
      </c>
      <c r="C351" s="17">
        <f t="shared" si="34"/>
        <v>5750000.000000009</v>
      </c>
      <c r="D351" s="17">
        <f t="shared" si="30"/>
        <v>41666.666666666664</v>
      </c>
      <c r="E351" s="17">
        <f t="shared" si="31"/>
        <v>22281.250000000033</v>
      </c>
      <c r="F351" s="17">
        <f t="shared" si="35"/>
        <v>63947.9166666667</v>
      </c>
      <c r="G351" s="17">
        <f t="shared" si="32"/>
        <v>5708333.333333342</v>
      </c>
    </row>
    <row r="352" spans="2:7" ht="14.25">
      <c r="B352" s="16">
        <f t="shared" si="33"/>
        <v>344</v>
      </c>
      <c r="C352" s="17">
        <f t="shared" si="34"/>
        <v>5708333.333333342</v>
      </c>
      <c r="D352" s="17">
        <f t="shared" si="30"/>
        <v>41666.666666666664</v>
      </c>
      <c r="E352" s="17">
        <f t="shared" si="31"/>
        <v>22119.7916666667</v>
      </c>
      <c r="F352" s="17">
        <f t="shared" si="35"/>
        <v>63786.458333333365</v>
      </c>
      <c r="G352" s="17">
        <f t="shared" si="32"/>
        <v>5666666.666666675</v>
      </c>
    </row>
    <row r="353" spans="2:7" ht="14.25">
      <c r="B353" s="16">
        <f t="shared" si="33"/>
        <v>345</v>
      </c>
      <c r="C353" s="17">
        <f t="shared" si="34"/>
        <v>5666666.666666675</v>
      </c>
      <c r="D353" s="17">
        <f t="shared" si="30"/>
        <v>41666.666666666664</v>
      </c>
      <c r="E353" s="17">
        <f t="shared" si="31"/>
        <v>21958.33333333337</v>
      </c>
      <c r="F353" s="17">
        <f t="shared" si="35"/>
        <v>63625.00000000003</v>
      </c>
      <c r="G353" s="17">
        <f t="shared" si="32"/>
        <v>5625000.000000008</v>
      </c>
    </row>
    <row r="354" spans="2:7" ht="14.25">
      <c r="B354" s="16">
        <f t="shared" si="33"/>
        <v>346</v>
      </c>
      <c r="C354" s="17">
        <f t="shared" si="34"/>
        <v>5625000.000000008</v>
      </c>
      <c r="D354" s="17">
        <f t="shared" si="30"/>
        <v>41666.666666666664</v>
      </c>
      <c r="E354" s="17">
        <f t="shared" si="31"/>
        <v>21796.875000000033</v>
      </c>
      <c r="F354" s="17">
        <f t="shared" si="35"/>
        <v>63463.5416666667</v>
      </c>
      <c r="G354" s="17">
        <f t="shared" si="32"/>
        <v>5583333.333333341</v>
      </c>
    </row>
    <row r="355" spans="2:7" ht="14.25">
      <c r="B355" s="16">
        <f t="shared" si="33"/>
        <v>347</v>
      </c>
      <c r="C355" s="17">
        <f t="shared" si="34"/>
        <v>5583333.333333341</v>
      </c>
      <c r="D355" s="17">
        <f t="shared" si="30"/>
        <v>41666.666666666664</v>
      </c>
      <c r="E355" s="17">
        <f t="shared" si="31"/>
        <v>21635.416666666697</v>
      </c>
      <c r="F355" s="17">
        <f t="shared" si="35"/>
        <v>63302.08333333336</v>
      </c>
      <c r="G355" s="17">
        <f t="shared" si="32"/>
        <v>5541666.666666674</v>
      </c>
    </row>
    <row r="356" spans="2:7" ht="14.25">
      <c r="B356" s="16">
        <f t="shared" si="33"/>
        <v>348</v>
      </c>
      <c r="C356" s="17">
        <f t="shared" si="34"/>
        <v>5541666.666666674</v>
      </c>
      <c r="D356" s="17">
        <f t="shared" si="30"/>
        <v>41666.666666666664</v>
      </c>
      <c r="E356" s="17">
        <f t="shared" si="31"/>
        <v>21473.95833333336</v>
      </c>
      <c r="F356" s="17">
        <f t="shared" si="35"/>
        <v>63140.62500000003</v>
      </c>
      <c r="G356" s="17">
        <f t="shared" si="32"/>
        <v>5500000.000000007</v>
      </c>
    </row>
    <row r="357" spans="2:7" ht="14.25">
      <c r="B357" s="16">
        <f t="shared" si="33"/>
        <v>349</v>
      </c>
      <c r="C357" s="17">
        <f t="shared" si="34"/>
        <v>5500000.000000007</v>
      </c>
      <c r="D357" s="17">
        <f t="shared" si="30"/>
        <v>41666.666666666664</v>
      </c>
      <c r="E357" s="17">
        <f t="shared" si="31"/>
        <v>21312.50000000003</v>
      </c>
      <c r="F357" s="17">
        <f t="shared" si="35"/>
        <v>62979.16666666669</v>
      </c>
      <c r="G357" s="17">
        <f t="shared" si="32"/>
        <v>5458333.3333333405</v>
      </c>
    </row>
    <row r="358" spans="2:7" ht="14.25">
      <c r="B358" s="16">
        <f t="shared" si="33"/>
        <v>350</v>
      </c>
      <c r="C358" s="17">
        <f t="shared" si="34"/>
        <v>5458333.3333333405</v>
      </c>
      <c r="D358" s="17">
        <f t="shared" si="30"/>
        <v>41666.666666666664</v>
      </c>
      <c r="E358" s="17">
        <f t="shared" si="31"/>
        <v>21151.041666666693</v>
      </c>
      <c r="F358" s="17">
        <f t="shared" si="35"/>
        <v>62817.70833333336</v>
      </c>
      <c r="G358" s="17">
        <f t="shared" si="32"/>
        <v>5416666.6666666735</v>
      </c>
    </row>
    <row r="359" spans="2:7" ht="14.25">
      <c r="B359" s="16">
        <f t="shared" si="33"/>
        <v>351</v>
      </c>
      <c r="C359" s="17">
        <f t="shared" si="34"/>
        <v>5416666.6666666735</v>
      </c>
      <c r="D359" s="17">
        <f t="shared" si="30"/>
        <v>41666.666666666664</v>
      </c>
      <c r="E359" s="17">
        <f t="shared" si="31"/>
        <v>20989.58333333336</v>
      </c>
      <c r="F359" s="17">
        <f t="shared" si="35"/>
        <v>62656.25000000003</v>
      </c>
      <c r="G359" s="17">
        <f t="shared" si="32"/>
        <v>5375000.0000000065</v>
      </c>
    </row>
    <row r="360" spans="2:7" ht="14.25">
      <c r="B360" s="16">
        <f t="shared" si="33"/>
        <v>352</v>
      </c>
      <c r="C360" s="17">
        <f t="shared" si="34"/>
        <v>5375000.0000000065</v>
      </c>
      <c r="D360" s="17">
        <f t="shared" si="30"/>
        <v>41666.666666666664</v>
      </c>
      <c r="E360" s="17">
        <f t="shared" si="31"/>
        <v>20828.125000000025</v>
      </c>
      <c r="F360" s="17">
        <f t="shared" si="35"/>
        <v>62494.791666666686</v>
      </c>
      <c r="G360" s="17">
        <f t="shared" si="32"/>
        <v>5333333.33333334</v>
      </c>
    </row>
    <row r="361" spans="2:7" ht="14.25">
      <c r="B361" s="16">
        <f t="shared" si="33"/>
        <v>353</v>
      </c>
      <c r="C361" s="17">
        <f t="shared" si="34"/>
        <v>5333333.33333334</v>
      </c>
      <c r="D361" s="17">
        <f t="shared" si="30"/>
        <v>41666.666666666664</v>
      </c>
      <c r="E361" s="17">
        <f t="shared" si="31"/>
        <v>20666.66666666669</v>
      </c>
      <c r="F361" s="17">
        <f t="shared" si="35"/>
        <v>62333.33333333336</v>
      </c>
      <c r="G361" s="17">
        <f t="shared" si="32"/>
        <v>5291666.666666673</v>
      </c>
    </row>
    <row r="362" spans="2:7" ht="14.25">
      <c r="B362" s="16">
        <f t="shared" si="33"/>
        <v>354</v>
      </c>
      <c r="C362" s="17">
        <f t="shared" si="34"/>
        <v>5291666.666666673</v>
      </c>
      <c r="D362" s="17">
        <f t="shared" si="30"/>
        <v>41666.666666666664</v>
      </c>
      <c r="E362" s="17">
        <f t="shared" si="31"/>
        <v>20505.208333333354</v>
      </c>
      <c r="F362" s="17">
        <f t="shared" si="35"/>
        <v>62171.875000000015</v>
      </c>
      <c r="G362" s="17">
        <f t="shared" si="32"/>
        <v>5250000.000000006</v>
      </c>
    </row>
    <row r="363" spans="2:7" ht="14.25">
      <c r="B363" s="16">
        <f t="shared" si="33"/>
        <v>355</v>
      </c>
      <c r="C363" s="17">
        <f t="shared" si="34"/>
        <v>5250000.000000006</v>
      </c>
      <c r="D363" s="17">
        <f t="shared" si="30"/>
        <v>41666.666666666664</v>
      </c>
      <c r="E363" s="17">
        <f t="shared" si="31"/>
        <v>20343.750000000022</v>
      </c>
      <c r="F363" s="17">
        <f t="shared" si="35"/>
        <v>62010.416666666686</v>
      </c>
      <c r="G363" s="17">
        <f t="shared" si="32"/>
        <v>5208333.333333339</v>
      </c>
    </row>
    <row r="364" spans="2:7" ht="14.25">
      <c r="B364" s="16">
        <f t="shared" si="33"/>
        <v>356</v>
      </c>
      <c r="C364" s="17">
        <f t="shared" si="34"/>
        <v>5208333.333333339</v>
      </c>
      <c r="D364" s="17">
        <f t="shared" si="30"/>
        <v>41666.666666666664</v>
      </c>
      <c r="E364" s="17">
        <f t="shared" si="31"/>
        <v>20182.291666666686</v>
      </c>
      <c r="F364" s="17">
        <f t="shared" si="35"/>
        <v>61848.95833333335</v>
      </c>
      <c r="G364" s="17">
        <f t="shared" si="32"/>
        <v>5166666.666666672</v>
      </c>
    </row>
    <row r="365" spans="2:7" ht="14.25">
      <c r="B365" s="16">
        <f t="shared" si="33"/>
        <v>357</v>
      </c>
      <c r="C365" s="17">
        <f t="shared" si="34"/>
        <v>5166666.666666672</v>
      </c>
      <c r="D365" s="17">
        <f t="shared" si="30"/>
        <v>41666.666666666664</v>
      </c>
      <c r="E365" s="17">
        <f t="shared" si="31"/>
        <v>20020.833333333354</v>
      </c>
      <c r="F365" s="17">
        <f t="shared" si="35"/>
        <v>61687.500000000015</v>
      </c>
      <c r="G365" s="17">
        <f t="shared" si="32"/>
        <v>5125000.000000005</v>
      </c>
    </row>
    <row r="366" spans="2:7" ht="14.25">
      <c r="B366" s="16">
        <f t="shared" si="33"/>
        <v>358</v>
      </c>
      <c r="C366" s="17">
        <f t="shared" si="34"/>
        <v>5125000.000000005</v>
      </c>
      <c r="D366" s="17">
        <f t="shared" si="30"/>
        <v>41666.666666666664</v>
      </c>
      <c r="E366" s="17">
        <f t="shared" si="31"/>
        <v>19859.37500000002</v>
      </c>
      <c r="F366" s="17">
        <f t="shared" si="35"/>
        <v>61526.041666666686</v>
      </c>
      <c r="G366" s="17">
        <f t="shared" si="32"/>
        <v>5083333.333333338</v>
      </c>
    </row>
    <row r="367" spans="2:7" ht="14.25">
      <c r="B367" s="16">
        <f t="shared" si="33"/>
        <v>359</v>
      </c>
      <c r="C367" s="17">
        <f t="shared" si="34"/>
        <v>5083333.333333338</v>
      </c>
      <c r="D367" s="17">
        <f t="shared" si="30"/>
        <v>41666.666666666664</v>
      </c>
      <c r="E367" s="17">
        <f t="shared" si="31"/>
        <v>19697.916666666682</v>
      </c>
      <c r="F367" s="17">
        <f t="shared" si="35"/>
        <v>61364.58333333334</v>
      </c>
      <c r="G367" s="17">
        <f t="shared" si="32"/>
        <v>5041666.666666671</v>
      </c>
    </row>
    <row r="368" spans="2:7" ht="14.25">
      <c r="B368" s="16">
        <f t="shared" si="33"/>
        <v>360</v>
      </c>
      <c r="C368" s="17">
        <f t="shared" si="34"/>
        <v>5041666.666666671</v>
      </c>
      <c r="D368" s="17">
        <f t="shared" si="30"/>
        <v>41666.666666666664</v>
      </c>
      <c r="E368" s="17">
        <f t="shared" si="31"/>
        <v>19536.458333333347</v>
      </c>
      <c r="F368" s="17">
        <f t="shared" si="35"/>
        <v>61203.125000000015</v>
      </c>
      <c r="G368" s="17">
        <f t="shared" si="32"/>
        <v>5000000.000000004</v>
      </c>
    </row>
    <row r="369" spans="2:7" ht="14.25">
      <c r="B369" s="16">
        <f t="shared" si="33"/>
        <v>361</v>
      </c>
      <c r="C369" s="17">
        <f t="shared" si="34"/>
        <v>5000000.000000004</v>
      </c>
      <c r="D369" s="17">
        <f t="shared" si="30"/>
        <v>41666.666666666664</v>
      </c>
      <c r="E369" s="17">
        <f t="shared" si="31"/>
        <v>19375.000000000015</v>
      </c>
      <c r="F369" s="17">
        <f t="shared" si="35"/>
        <v>61041.66666666668</v>
      </c>
      <c r="G369" s="17">
        <f t="shared" si="32"/>
        <v>4958333.333333337</v>
      </c>
    </row>
    <row r="370" spans="2:7" ht="14.25">
      <c r="B370" s="16">
        <f t="shared" si="33"/>
        <v>362</v>
      </c>
      <c r="C370" s="17">
        <f t="shared" si="34"/>
        <v>4958333.333333337</v>
      </c>
      <c r="D370" s="17">
        <f t="shared" si="30"/>
        <v>41666.666666666664</v>
      </c>
      <c r="E370" s="17">
        <f t="shared" si="31"/>
        <v>19213.54166666668</v>
      </c>
      <c r="F370" s="17">
        <f t="shared" si="35"/>
        <v>60880.20833333334</v>
      </c>
      <c r="G370" s="17">
        <f t="shared" si="32"/>
        <v>4916666.66666667</v>
      </c>
    </row>
    <row r="371" spans="2:7" ht="14.25">
      <c r="B371" s="16">
        <f t="shared" si="33"/>
        <v>363</v>
      </c>
      <c r="C371" s="17">
        <f t="shared" si="34"/>
        <v>4916666.66666667</v>
      </c>
      <c r="D371" s="17">
        <f t="shared" si="30"/>
        <v>41666.666666666664</v>
      </c>
      <c r="E371" s="17">
        <f t="shared" si="31"/>
        <v>19052.083333333347</v>
      </c>
      <c r="F371" s="17">
        <f t="shared" si="35"/>
        <v>60718.750000000015</v>
      </c>
      <c r="G371" s="17">
        <f t="shared" si="32"/>
        <v>4875000.000000003</v>
      </c>
    </row>
    <row r="372" spans="2:7" ht="14.25">
      <c r="B372" s="16">
        <f t="shared" si="33"/>
        <v>364</v>
      </c>
      <c r="C372" s="17">
        <f t="shared" si="34"/>
        <v>4875000.000000003</v>
      </c>
      <c r="D372" s="17">
        <f t="shared" si="30"/>
        <v>41666.666666666664</v>
      </c>
      <c r="E372" s="17">
        <f t="shared" si="31"/>
        <v>18890.62500000001</v>
      </c>
      <c r="F372" s="17">
        <f t="shared" si="35"/>
        <v>60557.29166666667</v>
      </c>
      <c r="G372" s="17">
        <f t="shared" si="32"/>
        <v>4833333.333333336</v>
      </c>
    </row>
    <row r="373" spans="2:7" ht="14.25">
      <c r="B373" s="16">
        <f t="shared" si="33"/>
        <v>365</v>
      </c>
      <c r="C373" s="17">
        <f t="shared" si="34"/>
        <v>4833333.333333336</v>
      </c>
      <c r="D373" s="17">
        <f t="shared" si="30"/>
        <v>41666.666666666664</v>
      </c>
      <c r="E373" s="17">
        <f t="shared" si="31"/>
        <v>18729.166666666675</v>
      </c>
      <c r="F373" s="17">
        <f t="shared" si="35"/>
        <v>60395.83333333334</v>
      </c>
      <c r="G373" s="17">
        <f t="shared" si="32"/>
        <v>4791666.666666669</v>
      </c>
    </row>
    <row r="374" spans="2:7" ht="14.25">
      <c r="B374" s="16">
        <f t="shared" si="33"/>
        <v>366</v>
      </c>
      <c r="C374" s="17">
        <f t="shared" si="34"/>
        <v>4791666.666666669</v>
      </c>
      <c r="D374" s="17">
        <f t="shared" si="30"/>
        <v>41666.666666666664</v>
      </c>
      <c r="E374" s="17">
        <f t="shared" si="31"/>
        <v>18567.70833333334</v>
      </c>
      <c r="F374" s="17">
        <f t="shared" si="35"/>
        <v>60234.375</v>
      </c>
      <c r="G374" s="17">
        <f t="shared" si="32"/>
        <v>4750000.000000002</v>
      </c>
    </row>
    <row r="375" spans="2:7" ht="14.25">
      <c r="B375" s="16">
        <f t="shared" si="33"/>
        <v>367</v>
      </c>
      <c r="C375" s="17">
        <f t="shared" si="34"/>
        <v>4750000.000000002</v>
      </c>
      <c r="D375" s="17">
        <f t="shared" si="30"/>
        <v>41666.666666666664</v>
      </c>
      <c r="E375" s="17">
        <f t="shared" si="31"/>
        <v>18406.250000000007</v>
      </c>
      <c r="F375" s="17">
        <f t="shared" si="35"/>
        <v>60072.91666666667</v>
      </c>
      <c r="G375" s="17">
        <f t="shared" si="32"/>
        <v>4708333.333333335</v>
      </c>
    </row>
    <row r="376" spans="2:7" ht="14.25">
      <c r="B376" s="16">
        <f t="shared" si="33"/>
        <v>368</v>
      </c>
      <c r="C376" s="17">
        <f t="shared" si="34"/>
        <v>4708333.333333335</v>
      </c>
      <c r="D376" s="17">
        <f t="shared" si="30"/>
        <v>41666.666666666664</v>
      </c>
      <c r="E376" s="17">
        <f t="shared" si="31"/>
        <v>18244.79166666667</v>
      </c>
      <c r="F376" s="17">
        <f t="shared" si="35"/>
        <v>59911.458333333336</v>
      </c>
      <c r="G376" s="17">
        <f t="shared" si="32"/>
        <v>4666666.666666668</v>
      </c>
    </row>
    <row r="377" spans="2:7" ht="14.25">
      <c r="B377" s="16">
        <f t="shared" si="33"/>
        <v>369</v>
      </c>
      <c r="C377" s="17">
        <f t="shared" si="34"/>
        <v>4666666.666666668</v>
      </c>
      <c r="D377" s="17">
        <f t="shared" si="30"/>
        <v>41666.666666666664</v>
      </c>
      <c r="E377" s="17">
        <f t="shared" si="31"/>
        <v>18083.33333333334</v>
      </c>
      <c r="F377" s="17">
        <f t="shared" si="35"/>
        <v>59750</v>
      </c>
      <c r="G377" s="17">
        <f t="shared" si="32"/>
        <v>4625000.000000001</v>
      </c>
    </row>
    <row r="378" spans="2:7" ht="14.25">
      <c r="B378" s="16">
        <f t="shared" si="33"/>
        <v>370</v>
      </c>
      <c r="C378" s="17">
        <f t="shared" si="34"/>
        <v>4625000.000000001</v>
      </c>
      <c r="D378" s="17">
        <f t="shared" si="30"/>
        <v>41666.666666666664</v>
      </c>
      <c r="E378" s="17">
        <f t="shared" si="31"/>
        <v>17921.875000000004</v>
      </c>
      <c r="F378" s="17">
        <f t="shared" si="35"/>
        <v>59588.54166666667</v>
      </c>
      <c r="G378" s="17">
        <f t="shared" si="32"/>
        <v>4583333.333333334</v>
      </c>
    </row>
    <row r="379" spans="2:7" ht="14.25">
      <c r="B379" s="16">
        <f t="shared" si="33"/>
        <v>371</v>
      </c>
      <c r="C379" s="17">
        <f t="shared" si="34"/>
        <v>4583333.333333334</v>
      </c>
      <c r="D379" s="17">
        <f t="shared" si="30"/>
        <v>41666.666666666664</v>
      </c>
      <c r="E379" s="17">
        <f t="shared" si="31"/>
        <v>17760.416666666668</v>
      </c>
      <c r="F379" s="17">
        <f t="shared" si="35"/>
        <v>59427.08333333333</v>
      </c>
      <c r="G379" s="17">
        <f t="shared" si="32"/>
        <v>4541666.666666667</v>
      </c>
    </row>
    <row r="380" spans="2:7" ht="14.25">
      <c r="B380" s="16">
        <f t="shared" si="33"/>
        <v>372</v>
      </c>
      <c r="C380" s="17">
        <f t="shared" si="34"/>
        <v>4541666.666666667</v>
      </c>
      <c r="D380" s="17">
        <f t="shared" si="30"/>
        <v>41666.666666666664</v>
      </c>
      <c r="E380" s="17">
        <f t="shared" si="31"/>
        <v>17598.958333333332</v>
      </c>
      <c r="F380" s="17">
        <f t="shared" si="35"/>
        <v>59265.625</v>
      </c>
      <c r="G380" s="17">
        <f t="shared" si="32"/>
        <v>4500000</v>
      </c>
    </row>
    <row r="381" spans="2:7" ht="14.25">
      <c r="B381" s="16">
        <f t="shared" si="33"/>
        <v>373</v>
      </c>
      <c r="C381" s="17">
        <f t="shared" si="34"/>
        <v>4500000</v>
      </c>
      <c r="D381" s="17">
        <f t="shared" si="30"/>
        <v>41666.666666666664</v>
      </c>
      <c r="E381" s="17">
        <f t="shared" si="31"/>
        <v>17437.5</v>
      </c>
      <c r="F381" s="17">
        <f t="shared" si="35"/>
        <v>59104.166666666664</v>
      </c>
      <c r="G381" s="17">
        <f t="shared" si="32"/>
        <v>4458333.333333333</v>
      </c>
    </row>
    <row r="382" spans="2:7" ht="14.25">
      <c r="B382" s="16">
        <f t="shared" si="33"/>
        <v>374</v>
      </c>
      <c r="C382" s="17">
        <f t="shared" si="34"/>
        <v>4458333.333333333</v>
      </c>
      <c r="D382" s="17">
        <f t="shared" si="30"/>
        <v>41666.666666666664</v>
      </c>
      <c r="E382" s="17">
        <f t="shared" si="31"/>
        <v>17276.041666666664</v>
      </c>
      <c r="F382" s="17">
        <f t="shared" si="35"/>
        <v>58942.70833333333</v>
      </c>
      <c r="G382" s="17">
        <f t="shared" si="32"/>
        <v>4416666.666666666</v>
      </c>
    </row>
    <row r="383" spans="2:7" ht="14.25">
      <c r="B383" s="16">
        <f t="shared" si="33"/>
        <v>375</v>
      </c>
      <c r="C383" s="17">
        <f t="shared" si="34"/>
        <v>4416666.666666666</v>
      </c>
      <c r="D383" s="17">
        <f t="shared" si="30"/>
        <v>41666.666666666664</v>
      </c>
      <c r="E383" s="17">
        <f t="shared" si="31"/>
        <v>17114.583333333332</v>
      </c>
      <c r="F383" s="17">
        <f t="shared" si="35"/>
        <v>58781.25</v>
      </c>
      <c r="G383" s="17">
        <f t="shared" si="32"/>
        <v>4374999.999999999</v>
      </c>
    </row>
    <row r="384" spans="2:7" ht="14.25">
      <c r="B384" s="16">
        <f t="shared" si="33"/>
        <v>376</v>
      </c>
      <c r="C384" s="17">
        <f t="shared" si="34"/>
        <v>4374999.999999999</v>
      </c>
      <c r="D384" s="17">
        <f t="shared" si="30"/>
        <v>41666.666666666664</v>
      </c>
      <c r="E384" s="17">
        <f t="shared" si="31"/>
        <v>16953.124999999996</v>
      </c>
      <c r="F384" s="17">
        <f t="shared" si="35"/>
        <v>58619.79166666666</v>
      </c>
      <c r="G384" s="17">
        <f t="shared" si="32"/>
        <v>4333333.333333332</v>
      </c>
    </row>
    <row r="385" spans="2:7" ht="14.25">
      <c r="B385" s="16">
        <f t="shared" si="33"/>
        <v>377</v>
      </c>
      <c r="C385" s="17">
        <f t="shared" si="34"/>
        <v>4333333.333333332</v>
      </c>
      <c r="D385" s="17">
        <f t="shared" si="30"/>
        <v>41666.666666666664</v>
      </c>
      <c r="E385" s="17">
        <f t="shared" si="31"/>
        <v>16791.66666666666</v>
      </c>
      <c r="F385" s="17">
        <f t="shared" si="35"/>
        <v>58458.33333333333</v>
      </c>
      <c r="G385" s="17">
        <f t="shared" si="32"/>
        <v>4291666.666666665</v>
      </c>
    </row>
    <row r="386" spans="2:7" ht="14.25">
      <c r="B386" s="16">
        <f t="shared" si="33"/>
        <v>378</v>
      </c>
      <c r="C386" s="17">
        <f t="shared" si="34"/>
        <v>4291666.666666665</v>
      </c>
      <c r="D386" s="17">
        <f t="shared" si="30"/>
        <v>41666.666666666664</v>
      </c>
      <c r="E386" s="17">
        <f t="shared" si="31"/>
        <v>16630.208333333325</v>
      </c>
      <c r="F386" s="17">
        <f t="shared" si="35"/>
        <v>58296.874999999985</v>
      </c>
      <c r="G386" s="17">
        <f t="shared" si="32"/>
        <v>4249999.999999998</v>
      </c>
    </row>
    <row r="387" spans="2:7" ht="14.25">
      <c r="B387" s="16">
        <f t="shared" si="33"/>
        <v>379</v>
      </c>
      <c r="C387" s="17">
        <f t="shared" si="34"/>
        <v>4249999.999999998</v>
      </c>
      <c r="D387" s="17">
        <f t="shared" si="30"/>
        <v>41666.666666666664</v>
      </c>
      <c r="E387" s="17">
        <f t="shared" si="31"/>
        <v>16468.749999999993</v>
      </c>
      <c r="F387" s="17">
        <f t="shared" si="35"/>
        <v>58135.41666666666</v>
      </c>
      <c r="G387" s="17">
        <f t="shared" si="32"/>
        <v>4208333.333333331</v>
      </c>
    </row>
    <row r="388" spans="2:7" ht="14.25">
      <c r="B388" s="16">
        <f t="shared" si="33"/>
        <v>380</v>
      </c>
      <c r="C388" s="17">
        <f t="shared" si="34"/>
        <v>4208333.333333331</v>
      </c>
      <c r="D388" s="17">
        <f t="shared" si="30"/>
        <v>41666.666666666664</v>
      </c>
      <c r="E388" s="17">
        <f t="shared" si="31"/>
        <v>16307.291666666657</v>
      </c>
      <c r="F388" s="17">
        <f t="shared" si="35"/>
        <v>57973.95833333332</v>
      </c>
      <c r="G388" s="17">
        <f t="shared" si="32"/>
        <v>4166666.6666666646</v>
      </c>
    </row>
    <row r="389" spans="2:7" ht="14.25">
      <c r="B389" s="16">
        <f t="shared" si="33"/>
        <v>381</v>
      </c>
      <c r="C389" s="17">
        <f t="shared" si="34"/>
        <v>4166666.6666666646</v>
      </c>
      <c r="D389" s="17">
        <f t="shared" si="30"/>
        <v>41666.666666666664</v>
      </c>
      <c r="E389" s="17">
        <f t="shared" si="31"/>
        <v>16145.833333333327</v>
      </c>
      <c r="F389" s="17">
        <f t="shared" si="35"/>
        <v>57812.49999999999</v>
      </c>
      <c r="G389" s="17">
        <f t="shared" si="32"/>
        <v>4124999.999999998</v>
      </c>
    </row>
    <row r="390" spans="2:7" ht="14.25">
      <c r="B390" s="16">
        <f t="shared" si="33"/>
        <v>382</v>
      </c>
      <c r="C390" s="17">
        <f t="shared" si="34"/>
        <v>4124999.999999998</v>
      </c>
      <c r="D390" s="17">
        <f t="shared" si="30"/>
        <v>41666.666666666664</v>
      </c>
      <c r="E390" s="17">
        <f t="shared" si="31"/>
        <v>15984.374999999993</v>
      </c>
      <c r="F390" s="17">
        <f t="shared" si="35"/>
        <v>57651.04166666666</v>
      </c>
      <c r="G390" s="17">
        <f t="shared" si="32"/>
        <v>4083333.3333333316</v>
      </c>
    </row>
    <row r="391" spans="2:7" ht="14.25">
      <c r="B391" s="16">
        <f t="shared" si="33"/>
        <v>383</v>
      </c>
      <c r="C391" s="17">
        <f t="shared" si="34"/>
        <v>4083333.3333333316</v>
      </c>
      <c r="D391" s="17">
        <f t="shared" si="30"/>
        <v>41666.666666666664</v>
      </c>
      <c r="E391" s="17">
        <f t="shared" si="31"/>
        <v>15822.916666666659</v>
      </c>
      <c r="F391" s="17">
        <f t="shared" si="35"/>
        <v>57489.58333333332</v>
      </c>
      <c r="G391" s="17">
        <f t="shared" si="32"/>
        <v>4041666.666666665</v>
      </c>
    </row>
    <row r="392" spans="2:7" ht="14.25">
      <c r="B392" s="16">
        <f t="shared" si="33"/>
        <v>384</v>
      </c>
      <c r="C392" s="17">
        <f t="shared" si="34"/>
        <v>4041666.666666665</v>
      </c>
      <c r="D392" s="17">
        <f t="shared" si="30"/>
        <v>41666.666666666664</v>
      </c>
      <c r="E392" s="17">
        <f t="shared" si="31"/>
        <v>15661.458333333327</v>
      </c>
      <c r="F392" s="17">
        <f t="shared" si="35"/>
        <v>57328.12499999999</v>
      </c>
      <c r="G392" s="17">
        <f t="shared" si="32"/>
        <v>3999999.9999999986</v>
      </c>
    </row>
    <row r="393" spans="2:7" ht="14.25">
      <c r="B393" s="16">
        <f t="shared" si="33"/>
        <v>385</v>
      </c>
      <c r="C393" s="17">
        <f t="shared" si="34"/>
        <v>3999999.9999999986</v>
      </c>
      <c r="D393" s="17">
        <f aca="true" t="shared" si="36" ref="D393:D456">IF(B393="","",Greiðsla)</f>
        <v>41666.666666666664</v>
      </c>
      <c r="E393" s="17">
        <f aca="true" t="shared" si="37" ref="E393:E456">IF(B393="","",C393*Vextir/12)</f>
        <v>15499.999999999995</v>
      </c>
      <c r="F393" s="17">
        <f t="shared" si="35"/>
        <v>57166.66666666666</v>
      </c>
      <c r="G393" s="17">
        <f aca="true" t="shared" si="38" ref="G393:G456">IF(B393="","",C393-D393)</f>
        <v>3958333.333333332</v>
      </c>
    </row>
    <row r="394" spans="2:7" ht="14.25">
      <c r="B394" s="16">
        <f aca="true" t="shared" si="39" ref="B394:B457">IF(OR(B393="",B393=Fj.afborgana),"",B393+1)</f>
        <v>386</v>
      </c>
      <c r="C394" s="17">
        <f aca="true" t="shared" si="40" ref="C394:C457">IF(B394="","",G393)</f>
        <v>3958333.333333332</v>
      </c>
      <c r="D394" s="17">
        <f t="shared" si="36"/>
        <v>41666.666666666664</v>
      </c>
      <c r="E394" s="17">
        <f t="shared" si="37"/>
        <v>15338.541666666662</v>
      </c>
      <c r="F394" s="17">
        <f aca="true" t="shared" si="41" ref="F394:F457">IF(D394="","",D394+E394)</f>
        <v>57005.20833333333</v>
      </c>
      <c r="G394" s="17">
        <f t="shared" si="38"/>
        <v>3916666.6666666656</v>
      </c>
    </row>
    <row r="395" spans="2:7" ht="14.25">
      <c r="B395" s="16">
        <f t="shared" si="39"/>
        <v>387</v>
      </c>
      <c r="C395" s="17">
        <f t="shared" si="40"/>
        <v>3916666.6666666656</v>
      </c>
      <c r="D395" s="17">
        <f t="shared" si="36"/>
        <v>41666.666666666664</v>
      </c>
      <c r="E395" s="17">
        <f t="shared" si="37"/>
        <v>15177.083333333328</v>
      </c>
      <c r="F395" s="17">
        <f t="shared" si="41"/>
        <v>56843.74999999999</v>
      </c>
      <c r="G395" s="17">
        <f t="shared" si="38"/>
        <v>3874999.999999999</v>
      </c>
    </row>
    <row r="396" spans="2:7" ht="14.25">
      <c r="B396" s="16">
        <f t="shared" si="39"/>
        <v>388</v>
      </c>
      <c r="C396" s="17">
        <f t="shared" si="40"/>
        <v>3874999.999999999</v>
      </c>
      <c r="D396" s="17">
        <f t="shared" si="36"/>
        <v>41666.666666666664</v>
      </c>
      <c r="E396" s="17">
        <f t="shared" si="37"/>
        <v>15015.624999999995</v>
      </c>
      <c r="F396" s="17">
        <f t="shared" si="41"/>
        <v>56682.29166666666</v>
      </c>
      <c r="G396" s="17">
        <f t="shared" si="38"/>
        <v>3833333.3333333326</v>
      </c>
    </row>
    <row r="397" spans="2:7" ht="14.25">
      <c r="B397" s="16">
        <f t="shared" si="39"/>
        <v>389</v>
      </c>
      <c r="C397" s="17">
        <f t="shared" si="40"/>
        <v>3833333.3333333326</v>
      </c>
      <c r="D397" s="17">
        <f t="shared" si="36"/>
        <v>41666.666666666664</v>
      </c>
      <c r="E397" s="17">
        <f t="shared" si="37"/>
        <v>14854.166666666664</v>
      </c>
      <c r="F397" s="17">
        <f t="shared" si="41"/>
        <v>56520.83333333333</v>
      </c>
      <c r="G397" s="17">
        <f t="shared" si="38"/>
        <v>3791666.666666666</v>
      </c>
    </row>
    <row r="398" spans="2:7" ht="14.25">
      <c r="B398" s="16">
        <f t="shared" si="39"/>
        <v>390</v>
      </c>
      <c r="C398" s="17">
        <f t="shared" si="40"/>
        <v>3791666.666666666</v>
      </c>
      <c r="D398" s="17">
        <f t="shared" si="36"/>
        <v>41666.666666666664</v>
      </c>
      <c r="E398" s="17">
        <f t="shared" si="37"/>
        <v>14692.70833333333</v>
      </c>
      <c r="F398" s="17">
        <f t="shared" si="41"/>
        <v>56359.37499999999</v>
      </c>
      <c r="G398" s="17">
        <f t="shared" si="38"/>
        <v>3749999.9999999995</v>
      </c>
    </row>
    <row r="399" spans="2:7" ht="14.25">
      <c r="B399" s="16">
        <f t="shared" si="39"/>
        <v>391</v>
      </c>
      <c r="C399" s="17">
        <f t="shared" si="40"/>
        <v>3749999.9999999995</v>
      </c>
      <c r="D399" s="17">
        <f t="shared" si="36"/>
        <v>41666.666666666664</v>
      </c>
      <c r="E399" s="17">
        <f t="shared" si="37"/>
        <v>14531.249999999998</v>
      </c>
      <c r="F399" s="17">
        <f t="shared" si="41"/>
        <v>56197.916666666664</v>
      </c>
      <c r="G399" s="17">
        <f t="shared" si="38"/>
        <v>3708333.333333333</v>
      </c>
    </row>
    <row r="400" spans="2:7" ht="14.25">
      <c r="B400" s="16">
        <f t="shared" si="39"/>
        <v>392</v>
      </c>
      <c r="C400" s="17">
        <f t="shared" si="40"/>
        <v>3708333.333333333</v>
      </c>
      <c r="D400" s="17">
        <f t="shared" si="36"/>
        <v>41666.666666666664</v>
      </c>
      <c r="E400" s="17">
        <f t="shared" si="37"/>
        <v>14369.791666666664</v>
      </c>
      <c r="F400" s="17">
        <f t="shared" si="41"/>
        <v>56036.45833333333</v>
      </c>
      <c r="G400" s="17">
        <f t="shared" si="38"/>
        <v>3666666.6666666665</v>
      </c>
    </row>
    <row r="401" spans="2:7" ht="14.25">
      <c r="B401" s="16">
        <f t="shared" si="39"/>
        <v>393</v>
      </c>
      <c r="C401" s="17">
        <f t="shared" si="40"/>
        <v>3666666.6666666665</v>
      </c>
      <c r="D401" s="17">
        <f t="shared" si="36"/>
        <v>41666.666666666664</v>
      </c>
      <c r="E401" s="17">
        <f t="shared" si="37"/>
        <v>14208.333333333334</v>
      </c>
      <c r="F401" s="17">
        <f t="shared" si="41"/>
        <v>55875</v>
      </c>
      <c r="G401" s="17">
        <f t="shared" si="38"/>
        <v>3625000</v>
      </c>
    </row>
    <row r="402" spans="2:7" ht="14.25">
      <c r="B402" s="16">
        <f t="shared" si="39"/>
        <v>394</v>
      </c>
      <c r="C402" s="17">
        <f t="shared" si="40"/>
        <v>3625000</v>
      </c>
      <c r="D402" s="17">
        <f t="shared" si="36"/>
        <v>41666.666666666664</v>
      </c>
      <c r="E402" s="17">
        <f t="shared" si="37"/>
        <v>14046.875</v>
      </c>
      <c r="F402" s="17">
        <f t="shared" si="41"/>
        <v>55713.541666666664</v>
      </c>
      <c r="G402" s="17">
        <f t="shared" si="38"/>
        <v>3583333.3333333335</v>
      </c>
    </row>
    <row r="403" spans="2:7" ht="14.25">
      <c r="B403" s="16">
        <f t="shared" si="39"/>
        <v>395</v>
      </c>
      <c r="C403" s="17">
        <f t="shared" si="40"/>
        <v>3583333.3333333335</v>
      </c>
      <c r="D403" s="17">
        <f t="shared" si="36"/>
        <v>41666.666666666664</v>
      </c>
      <c r="E403" s="17">
        <f t="shared" si="37"/>
        <v>13885.416666666666</v>
      </c>
      <c r="F403" s="17">
        <f t="shared" si="41"/>
        <v>55552.08333333333</v>
      </c>
      <c r="G403" s="17">
        <f t="shared" si="38"/>
        <v>3541666.666666667</v>
      </c>
    </row>
    <row r="404" spans="2:7" ht="14.25">
      <c r="B404" s="16">
        <f t="shared" si="39"/>
        <v>396</v>
      </c>
      <c r="C404" s="17">
        <f t="shared" si="40"/>
        <v>3541666.666666667</v>
      </c>
      <c r="D404" s="17">
        <f t="shared" si="36"/>
        <v>41666.666666666664</v>
      </c>
      <c r="E404" s="17">
        <f t="shared" si="37"/>
        <v>13723.958333333334</v>
      </c>
      <c r="F404" s="17">
        <f t="shared" si="41"/>
        <v>55390.625</v>
      </c>
      <c r="G404" s="17">
        <f t="shared" si="38"/>
        <v>3500000.0000000005</v>
      </c>
    </row>
    <row r="405" spans="2:7" ht="14.25">
      <c r="B405" s="16">
        <f t="shared" si="39"/>
        <v>397</v>
      </c>
      <c r="C405" s="17">
        <f t="shared" si="40"/>
        <v>3500000.0000000005</v>
      </c>
      <c r="D405" s="17">
        <f t="shared" si="36"/>
        <v>41666.666666666664</v>
      </c>
      <c r="E405" s="17">
        <f t="shared" si="37"/>
        <v>13562.500000000002</v>
      </c>
      <c r="F405" s="17">
        <f t="shared" si="41"/>
        <v>55229.166666666664</v>
      </c>
      <c r="G405" s="17">
        <f t="shared" si="38"/>
        <v>3458333.333333334</v>
      </c>
    </row>
    <row r="406" spans="2:7" ht="14.25">
      <c r="B406" s="16">
        <f t="shared" si="39"/>
        <v>398</v>
      </c>
      <c r="C406" s="17">
        <f t="shared" si="40"/>
        <v>3458333.333333334</v>
      </c>
      <c r="D406" s="17">
        <f t="shared" si="36"/>
        <v>41666.666666666664</v>
      </c>
      <c r="E406" s="17">
        <f t="shared" si="37"/>
        <v>13401.04166666667</v>
      </c>
      <c r="F406" s="17">
        <f t="shared" si="41"/>
        <v>55067.708333333336</v>
      </c>
      <c r="G406" s="17">
        <f t="shared" si="38"/>
        <v>3416666.6666666674</v>
      </c>
    </row>
    <row r="407" spans="2:7" ht="14.25">
      <c r="B407" s="16">
        <f t="shared" si="39"/>
        <v>399</v>
      </c>
      <c r="C407" s="17">
        <f t="shared" si="40"/>
        <v>3416666.6666666674</v>
      </c>
      <c r="D407" s="17">
        <f t="shared" si="36"/>
        <v>41666.666666666664</v>
      </c>
      <c r="E407" s="17">
        <f t="shared" si="37"/>
        <v>13239.583333333336</v>
      </c>
      <c r="F407" s="17">
        <f t="shared" si="41"/>
        <v>54906.25</v>
      </c>
      <c r="G407" s="17">
        <f t="shared" si="38"/>
        <v>3375000.000000001</v>
      </c>
    </row>
    <row r="408" spans="2:7" ht="14.25">
      <c r="B408" s="16">
        <f t="shared" si="39"/>
        <v>400</v>
      </c>
      <c r="C408" s="17">
        <f t="shared" si="40"/>
        <v>3375000.000000001</v>
      </c>
      <c r="D408" s="17">
        <f t="shared" si="36"/>
        <v>41666.666666666664</v>
      </c>
      <c r="E408" s="17">
        <f t="shared" si="37"/>
        <v>13078.125000000002</v>
      </c>
      <c r="F408" s="17">
        <f t="shared" si="41"/>
        <v>54744.791666666664</v>
      </c>
      <c r="G408" s="17">
        <f t="shared" si="38"/>
        <v>3333333.3333333344</v>
      </c>
    </row>
    <row r="409" spans="2:7" ht="14.25">
      <c r="B409" s="16">
        <f t="shared" si="39"/>
        <v>401</v>
      </c>
      <c r="C409" s="17">
        <f t="shared" si="40"/>
        <v>3333333.3333333344</v>
      </c>
      <c r="D409" s="17">
        <f t="shared" si="36"/>
        <v>41666.666666666664</v>
      </c>
      <c r="E409" s="17">
        <f t="shared" si="37"/>
        <v>12916.666666666672</v>
      </c>
      <c r="F409" s="17">
        <f t="shared" si="41"/>
        <v>54583.333333333336</v>
      </c>
      <c r="G409" s="17">
        <f t="shared" si="38"/>
        <v>3291666.666666668</v>
      </c>
    </row>
    <row r="410" spans="2:7" ht="14.25">
      <c r="B410" s="16">
        <f t="shared" si="39"/>
        <v>402</v>
      </c>
      <c r="C410" s="17">
        <f t="shared" si="40"/>
        <v>3291666.666666668</v>
      </c>
      <c r="D410" s="17">
        <f t="shared" si="36"/>
        <v>41666.666666666664</v>
      </c>
      <c r="E410" s="17">
        <f t="shared" si="37"/>
        <v>12755.208333333338</v>
      </c>
      <c r="F410" s="17">
        <f t="shared" si="41"/>
        <v>54421.875</v>
      </c>
      <c r="G410" s="17">
        <f t="shared" si="38"/>
        <v>3250000.0000000014</v>
      </c>
    </row>
    <row r="411" spans="2:7" ht="14.25">
      <c r="B411" s="16">
        <f t="shared" si="39"/>
        <v>403</v>
      </c>
      <c r="C411" s="17">
        <f t="shared" si="40"/>
        <v>3250000.0000000014</v>
      </c>
      <c r="D411" s="17">
        <f t="shared" si="36"/>
        <v>41666.666666666664</v>
      </c>
      <c r="E411" s="17">
        <f t="shared" si="37"/>
        <v>12593.750000000005</v>
      </c>
      <c r="F411" s="17">
        <f t="shared" si="41"/>
        <v>54260.41666666667</v>
      </c>
      <c r="G411" s="17">
        <f t="shared" si="38"/>
        <v>3208333.333333335</v>
      </c>
    </row>
    <row r="412" spans="2:7" ht="14.25">
      <c r="B412" s="16">
        <f t="shared" si="39"/>
        <v>404</v>
      </c>
      <c r="C412" s="17">
        <f t="shared" si="40"/>
        <v>3208333.333333335</v>
      </c>
      <c r="D412" s="17">
        <f t="shared" si="36"/>
        <v>41666.666666666664</v>
      </c>
      <c r="E412" s="17">
        <f t="shared" si="37"/>
        <v>12432.291666666672</v>
      </c>
      <c r="F412" s="17">
        <f t="shared" si="41"/>
        <v>54098.958333333336</v>
      </c>
      <c r="G412" s="17">
        <f t="shared" si="38"/>
        <v>3166666.6666666684</v>
      </c>
    </row>
    <row r="413" spans="2:7" ht="14.25">
      <c r="B413" s="16">
        <f t="shared" si="39"/>
        <v>405</v>
      </c>
      <c r="C413" s="17">
        <f t="shared" si="40"/>
        <v>3166666.6666666684</v>
      </c>
      <c r="D413" s="17">
        <f t="shared" si="36"/>
        <v>41666.666666666664</v>
      </c>
      <c r="E413" s="17">
        <f t="shared" si="37"/>
        <v>12270.833333333341</v>
      </c>
      <c r="F413" s="17">
        <f t="shared" si="41"/>
        <v>53937.50000000001</v>
      </c>
      <c r="G413" s="17">
        <f t="shared" si="38"/>
        <v>3125000.000000002</v>
      </c>
    </row>
    <row r="414" spans="2:7" ht="14.25">
      <c r="B414" s="16">
        <f t="shared" si="39"/>
        <v>406</v>
      </c>
      <c r="C414" s="17">
        <f t="shared" si="40"/>
        <v>3125000.000000002</v>
      </c>
      <c r="D414" s="17">
        <f t="shared" si="36"/>
        <v>41666.666666666664</v>
      </c>
      <c r="E414" s="17">
        <f t="shared" si="37"/>
        <v>12109.375000000007</v>
      </c>
      <c r="F414" s="17">
        <f t="shared" si="41"/>
        <v>53776.04166666667</v>
      </c>
      <c r="G414" s="17">
        <f t="shared" si="38"/>
        <v>3083333.3333333354</v>
      </c>
    </row>
    <row r="415" spans="2:7" ht="14.25">
      <c r="B415" s="16">
        <f t="shared" si="39"/>
        <v>407</v>
      </c>
      <c r="C415" s="17">
        <f t="shared" si="40"/>
        <v>3083333.3333333354</v>
      </c>
      <c r="D415" s="17">
        <f t="shared" si="36"/>
        <v>41666.666666666664</v>
      </c>
      <c r="E415" s="17">
        <f t="shared" si="37"/>
        <v>11947.916666666673</v>
      </c>
      <c r="F415" s="17">
        <f t="shared" si="41"/>
        <v>53614.583333333336</v>
      </c>
      <c r="G415" s="17">
        <f t="shared" si="38"/>
        <v>3041666.666666669</v>
      </c>
    </row>
    <row r="416" spans="2:7" ht="14.25">
      <c r="B416" s="16">
        <f t="shared" si="39"/>
        <v>408</v>
      </c>
      <c r="C416" s="17">
        <f t="shared" si="40"/>
        <v>3041666.666666669</v>
      </c>
      <c r="D416" s="17">
        <f t="shared" si="36"/>
        <v>41666.666666666664</v>
      </c>
      <c r="E416" s="17">
        <f t="shared" si="37"/>
        <v>11786.458333333341</v>
      </c>
      <c r="F416" s="17">
        <f t="shared" si="41"/>
        <v>53453.12500000001</v>
      </c>
      <c r="G416" s="17">
        <f t="shared" si="38"/>
        <v>3000000.0000000023</v>
      </c>
    </row>
    <row r="417" spans="2:7" ht="14.25">
      <c r="B417" s="16">
        <f t="shared" si="39"/>
        <v>409</v>
      </c>
      <c r="C417" s="17">
        <f t="shared" si="40"/>
        <v>3000000.0000000023</v>
      </c>
      <c r="D417" s="17">
        <f t="shared" si="36"/>
        <v>41666.666666666664</v>
      </c>
      <c r="E417" s="17">
        <f t="shared" si="37"/>
        <v>11625.00000000001</v>
      </c>
      <c r="F417" s="17">
        <f t="shared" si="41"/>
        <v>53291.66666666667</v>
      </c>
      <c r="G417" s="17">
        <f t="shared" si="38"/>
        <v>2958333.333333336</v>
      </c>
    </row>
    <row r="418" spans="2:7" ht="14.25">
      <c r="B418" s="16">
        <f t="shared" si="39"/>
        <v>410</v>
      </c>
      <c r="C418" s="17">
        <f t="shared" si="40"/>
        <v>2958333.333333336</v>
      </c>
      <c r="D418" s="17">
        <f t="shared" si="36"/>
        <v>41666.666666666664</v>
      </c>
      <c r="E418" s="17">
        <f t="shared" si="37"/>
        <v>11463.541666666677</v>
      </c>
      <c r="F418" s="17">
        <f t="shared" si="41"/>
        <v>53130.20833333334</v>
      </c>
      <c r="G418" s="17">
        <f t="shared" si="38"/>
        <v>2916666.6666666693</v>
      </c>
    </row>
    <row r="419" spans="2:7" ht="14.25">
      <c r="B419" s="16">
        <f t="shared" si="39"/>
        <v>411</v>
      </c>
      <c r="C419" s="17">
        <f t="shared" si="40"/>
        <v>2916666.6666666693</v>
      </c>
      <c r="D419" s="17">
        <f t="shared" si="36"/>
        <v>41666.666666666664</v>
      </c>
      <c r="E419" s="17">
        <f t="shared" si="37"/>
        <v>11302.083333333343</v>
      </c>
      <c r="F419" s="17">
        <f t="shared" si="41"/>
        <v>52968.75000000001</v>
      </c>
      <c r="G419" s="17">
        <f t="shared" si="38"/>
        <v>2875000.000000003</v>
      </c>
    </row>
    <row r="420" spans="2:7" ht="14.25">
      <c r="B420" s="16">
        <f t="shared" si="39"/>
        <v>412</v>
      </c>
      <c r="C420" s="17">
        <f t="shared" si="40"/>
        <v>2875000.000000003</v>
      </c>
      <c r="D420" s="17">
        <f t="shared" si="36"/>
        <v>41666.666666666664</v>
      </c>
      <c r="E420" s="17">
        <f t="shared" si="37"/>
        <v>11140.62500000001</v>
      </c>
      <c r="F420" s="17">
        <f t="shared" si="41"/>
        <v>52807.29166666667</v>
      </c>
      <c r="G420" s="17">
        <f t="shared" si="38"/>
        <v>2833333.3333333363</v>
      </c>
    </row>
    <row r="421" spans="2:7" ht="14.25">
      <c r="B421" s="16">
        <f t="shared" si="39"/>
        <v>413</v>
      </c>
      <c r="C421" s="17">
        <f t="shared" si="40"/>
        <v>2833333.3333333363</v>
      </c>
      <c r="D421" s="17">
        <f t="shared" si="36"/>
        <v>41666.666666666664</v>
      </c>
      <c r="E421" s="17">
        <f t="shared" si="37"/>
        <v>10979.166666666679</v>
      </c>
      <c r="F421" s="17">
        <f t="shared" si="41"/>
        <v>52645.83333333334</v>
      </c>
      <c r="G421" s="17">
        <f t="shared" si="38"/>
        <v>2791666.66666667</v>
      </c>
    </row>
    <row r="422" spans="2:7" ht="14.25">
      <c r="B422" s="16">
        <f t="shared" si="39"/>
        <v>414</v>
      </c>
      <c r="C422" s="17">
        <f t="shared" si="40"/>
        <v>2791666.66666667</v>
      </c>
      <c r="D422" s="17">
        <f t="shared" si="36"/>
        <v>41666.666666666664</v>
      </c>
      <c r="E422" s="17">
        <f t="shared" si="37"/>
        <v>10817.708333333345</v>
      </c>
      <c r="F422" s="17">
        <f t="shared" si="41"/>
        <v>52484.37500000001</v>
      </c>
      <c r="G422" s="17">
        <f t="shared" si="38"/>
        <v>2750000.0000000033</v>
      </c>
    </row>
    <row r="423" spans="2:7" ht="14.25">
      <c r="B423" s="16">
        <f t="shared" si="39"/>
        <v>415</v>
      </c>
      <c r="C423" s="17">
        <f t="shared" si="40"/>
        <v>2750000.0000000033</v>
      </c>
      <c r="D423" s="17">
        <f t="shared" si="36"/>
        <v>41666.666666666664</v>
      </c>
      <c r="E423" s="17">
        <f t="shared" si="37"/>
        <v>10656.250000000013</v>
      </c>
      <c r="F423" s="17">
        <f t="shared" si="41"/>
        <v>52322.91666666668</v>
      </c>
      <c r="G423" s="17">
        <f t="shared" si="38"/>
        <v>2708333.3333333367</v>
      </c>
    </row>
    <row r="424" spans="2:7" ht="14.25">
      <c r="B424" s="16">
        <f t="shared" si="39"/>
        <v>416</v>
      </c>
      <c r="C424" s="17">
        <f t="shared" si="40"/>
        <v>2708333.3333333367</v>
      </c>
      <c r="D424" s="17">
        <f t="shared" si="36"/>
        <v>41666.666666666664</v>
      </c>
      <c r="E424" s="17">
        <f t="shared" si="37"/>
        <v>10494.79166666668</v>
      </c>
      <c r="F424" s="17">
        <f t="shared" si="41"/>
        <v>52161.45833333334</v>
      </c>
      <c r="G424" s="17">
        <f t="shared" si="38"/>
        <v>2666666.6666666702</v>
      </c>
    </row>
    <row r="425" spans="2:7" ht="14.25">
      <c r="B425" s="16">
        <f t="shared" si="39"/>
        <v>417</v>
      </c>
      <c r="C425" s="17">
        <f t="shared" si="40"/>
        <v>2666666.6666666702</v>
      </c>
      <c r="D425" s="17">
        <f t="shared" si="36"/>
        <v>41666.666666666664</v>
      </c>
      <c r="E425" s="17">
        <f t="shared" si="37"/>
        <v>10333.333333333347</v>
      </c>
      <c r="F425" s="17">
        <f t="shared" si="41"/>
        <v>52000.000000000015</v>
      </c>
      <c r="G425" s="17">
        <f t="shared" si="38"/>
        <v>2625000.0000000037</v>
      </c>
    </row>
    <row r="426" spans="2:7" ht="14.25">
      <c r="B426" s="16">
        <f t="shared" si="39"/>
        <v>418</v>
      </c>
      <c r="C426" s="17">
        <f t="shared" si="40"/>
        <v>2625000.0000000037</v>
      </c>
      <c r="D426" s="17">
        <f t="shared" si="36"/>
        <v>41666.666666666664</v>
      </c>
      <c r="E426" s="17">
        <f t="shared" si="37"/>
        <v>10171.875000000015</v>
      </c>
      <c r="F426" s="17">
        <f t="shared" si="41"/>
        <v>51838.54166666668</v>
      </c>
      <c r="G426" s="17">
        <f t="shared" si="38"/>
        <v>2583333.333333337</v>
      </c>
    </row>
    <row r="427" spans="2:7" ht="14.25">
      <c r="B427" s="16">
        <f t="shared" si="39"/>
        <v>419</v>
      </c>
      <c r="C427" s="17">
        <f t="shared" si="40"/>
        <v>2583333.333333337</v>
      </c>
      <c r="D427" s="17">
        <f t="shared" si="36"/>
        <v>41666.666666666664</v>
      </c>
      <c r="E427" s="17">
        <f t="shared" si="37"/>
        <v>10010.41666666668</v>
      </c>
      <c r="F427" s="17">
        <f t="shared" si="41"/>
        <v>51677.08333333334</v>
      </c>
      <c r="G427" s="17">
        <f t="shared" si="38"/>
        <v>2541666.6666666707</v>
      </c>
    </row>
    <row r="428" spans="2:7" ht="14.25">
      <c r="B428" s="16">
        <f t="shared" si="39"/>
        <v>420</v>
      </c>
      <c r="C428" s="17">
        <f t="shared" si="40"/>
        <v>2541666.6666666707</v>
      </c>
      <c r="D428" s="17">
        <f t="shared" si="36"/>
        <v>41666.666666666664</v>
      </c>
      <c r="E428" s="17">
        <f t="shared" si="37"/>
        <v>9848.958333333348</v>
      </c>
      <c r="F428" s="17">
        <f t="shared" si="41"/>
        <v>51515.625000000015</v>
      </c>
      <c r="G428" s="17">
        <f t="shared" si="38"/>
        <v>2500000.000000004</v>
      </c>
    </row>
    <row r="429" spans="2:7" ht="14.25">
      <c r="B429" s="16">
        <f t="shared" si="39"/>
        <v>421</v>
      </c>
      <c r="C429" s="17">
        <f t="shared" si="40"/>
        <v>2500000.000000004</v>
      </c>
      <c r="D429" s="17">
        <f t="shared" si="36"/>
        <v>41666.666666666664</v>
      </c>
      <c r="E429" s="17">
        <f t="shared" si="37"/>
        <v>9687.500000000016</v>
      </c>
      <c r="F429" s="17">
        <f t="shared" si="41"/>
        <v>51354.16666666668</v>
      </c>
      <c r="G429" s="17">
        <f t="shared" si="38"/>
        <v>2458333.3333333377</v>
      </c>
    </row>
    <row r="430" spans="2:7" ht="14.25">
      <c r="B430" s="16">
        <f t="shared" si="39"/>
        <v>422</v>
      </c>
      <c r="C430" s="17">
        <f t="shared" si="40"/>
        <v>2458333.3333333377</v>
      </c>
      <c r="D430" s="17">
        <f t="shared" si="36"/>
        <v>41666.666666666664</v>
      </c>
      <c r="E430" s="17">
        <f t="shared" si="37"/>
        <v>9526.041666666684</v>
      </c>
      <c r="F430" s="17">
        <f t="shared" si="41"/>
        <v>51192.70833333335</v>
      </c>
      <c r="G430" s="17">
        <f t="shared" si="38"/>
        <v>2416666.666666671</v>
      </c>
    </row>
    <row r="431" spans="2:7" ht="14.25">
      <c r="B431" s="16">
        <f t="shared" si="39"/>
        <v>423</v>
      </c>
      <c r="C431" s="17">
        <f t="shared" si="40"/>
        <v>2416666.666666671</v>
      </c>
      <c r="D431" s="17">
        <f t="shared" si="36"/>
        <v>41666.666666666664</v>
      </c>
      <c r="E431" s="17">
        <f t="shared" si="37"/>
        <v>9364.58333333335</v>
      </c>
      <c r="F431" s="17">
        <f t="shared" si="41"/>
        <v>51031.250000000015</v>
      </c>
      <c r="G431" s="17">
        <f t="shared" si="38"/>
        <v>2375000.0000000047</v>
      </c>
    </row>
    <row r="432" spans="2:7" ht="14.25">
      <c r="B432" s="16">
        <f t="shared" si="39"/>
        <v>424</v>
      </c>
      <c r="C432" s="17">
        <f t="shared" si="40"/>
        <v>2375000.0000000047</v>
      </c>
      <c r="D432" s="17">
        <f t="shared" si="36"/>
        <v>41666.666666666664</v>
      </c>
      <c r="E432" s="17">
        <f t="shared" si="37"/>
        <v>9203.125000000018</v>
      </c>
      <c r="F432" s="17">
        <f t="shared" si="41"/>
        <v>50869.791666666686</v>
      </c>
      <c r="G432" s="17">
        <f t="shared" si="38"/>
        <v>2333333.333333338</v>
      </c>
    </row>
    <row r="433" spans="2:7" ht="14.25">
      <c r="B433" s="16">
        <f t="shared" si="39"/>
        <v>425</v>
      </c>
      <c r="C433" s="17">
        <f t="shared" si="40"/>
        <v>2333333.333333338</v>
      </c>
      <c r="D433" s="17">
        <f t="shared" si="36"/>
        <v>41666.666666666664</v>
      </c>
      <c r="E433" s="17">
        <f t="shared" si="37"/>
        <v>9041.666666666684</v>
      </c>
      <c r="F433" s="17">
        <f t="shared" si="41"/>
        <v>50708.33333333335</v>
      </c>
      <c r="G433" s="17">
        <f t="shared" si="38"/>
        <v>2291666.6666666716</v>
      </c>
    </row>
    <row r="434" spans="2:7" ht="14.25">
      <c r="B434" s="16">
        <f t="shared" si="39"/>
        <v>426</v>
      </c>
      <c r="C434" s="17">
        <f t="shared" si="40"/>
        <v>2291666.6666666716</v>
      </c>
      <c r="D434" s="17">
        <f t="shared" si="36"/>
        <v>41666.666666666664</v>
      </c>
      <c r="E434" s="17">
        <f t="shared" si="37"/>
        <v>8880.208333333352</v>
      </c>
      <c r="F434" s="17">
        <f t="shared" si="41"/>
        <v>50546.875000000015</v>
      </c>
      <c r="G434" s="17">
        <f t="shared" si="38"/>
        <v>2250000.000000005</v>
      </c>
    </row>
    <row r="435" spans="2:7" ht="14.25">
      <c r="B435" s="16">
        <f t="shared" si="39"/>
        <v>427</v>
      </c>
      <c r="C435" s="17">
        <f t="shared" si="40"/>
        <v>2250000.000000005</v>
      </c>
      <c r="D435" s="17">
        <f t="shared" si="36"/>
        <v>41666.666666666664</v>
      </c>
      <c r="E435" s="17">
        <f t="shared" si="37"/>
        <v>8718.75000000002</v>
      </c>
      <c r="F435" s="17">
        <f t="shared" si="41"/>
        <v>50385.416666666686</v>
      </c>
      <c r="G435" s="17">
        <f t="shared" si="38"/>
        <v>2208333.3333333386</v>
      </c>
    </row>
    <row r="436" spans="2:7" ht="14.25">
      <c r="B436" s="16">
        <f t="shared" si="39"/>
        <v>428</v>
      </c>
      <c r="C436" s="17">
        <f t="shared" si="40"/>
        <v>2208333.3333333386</v>
      </c>
      <c r="D436" s="17">
        <f t="shared" si="36"/>
        <v>41666.666666666664</v>
      </c>
      <c r="E436" s="17">
        <f t="shared" si="37"/>
        <v>8557.291666666688</v>
      </c>
      <c r="F436" s="17">
        <f t="shared" si="41"/>
        <v>50223.95833333335</v>
      </c>
      <c r="G436" s="17">
        <f t="shared" si="38"/>
        <v>2166666.666666672</v>
      </c>
    </row>
    <row r="437" spans="2:7" ht="14.25">
      <c r="B437" s="16">
        <f t="shared" si="39"/>
        <v>429</v>
      </c>
      <c r="C437" s="17">
        <f t="shared" si="40"/>
        <v>2166666.666666672</v>
      </c>
      <c r="D437" s="17">
        <f t="shared" si="36"/>
        <v>41666.666666666664</v>
      </c>
      <c r="E437" s="17">
        <f t="shared" si="37"/>
        <v>8395.833333333354</v>
      </c>
      <c r="F437" s="17">
        <f t="shared" si="41"/>
        <v>50062.500000000015</v>
      </c>
      <c r="G437" s="17">
        <f t="shared" si="38"/>
        <v>2125000.0000000056</v>
      </c>
    </row>
    <row r="438" spans="2:7" ht="14.25">
      <c r="B438" s="16">
        <f t="shared" si="39"/>
        <v>430</v>
      </c>
      <c r="C438" s="17">
        <f t="shared" si="40"/>
        <v>2125000.0000000056</v>
      </c>
      <c r="D438" s="17">
        <f t="shared" si="36"/>
        <v>41666.666666666664</v>
      </c>
      <c r="E438" s="17">
        <f t="shared" si="37"/>
        <v>8234.375000000022</v>
      </c>
      <c r="F438" s="17">
        <f t="shared" si="41"/>
        <v>49901.041666666686</v>
      </c>
      <c r="G438" s="17">
        <f t="shared" si="38"/>
        <v>2083333.3333333388</v>
      </c>
    </row>
    <row r="439" spans="2:7" ht="14.25">
      <c r="B439" s="16">
        <f t="shared" si="39"/>
        <v>431</v>
      </c>
      <c r="C439" s="17">
        <f t="shared" si="40"/>
        <v>2083333.3333333388</v>
      </c>
      <c r="D439" s="17">
        <f t="shared" si="36"/>
        <v>41666.666666666664</v>
      </c>
      <c r="E439" s="17">
        <f t="shared" si="37"/>
        <v>8072.916666666689</v>
      </c>
      <c r="F439" s="17">
        <f t="shared" si="41"/>
        <v>49739.58333333335</v>
      </c>
      <c r="G439" s="17">
        <f t="shared" si="38"/>
        <v>2041666.666666672</v>
      </c>
    </row>
    <row r="440" spans="2:7" ht="14.25">
      <c r="B440" s="16">
        <f t="shared" si="39"/>
        <v>432</v>
      </c>
      <c r="C440" s="17">
        <f t="shared" si="40"/>
        <v>2041666.666666672</v>
      </c>
      <c r="D440" s="17">
        <f t="shared" si="36"/>
        <v>41666.666666666664</v>
      </c>
      <c r="E440" s="17">
        <f t="shared" si="37"/>
        <v>7911.458333333354</v>
      </c>
      <c r="F440" s="17">
        <f t="shared" si="41"/>
        <v>49578.125000000015</v>
      </c>
      <c r="G440" s="17">
        <f t="shared" si="38"/>
        <v>2000000.0000000054</v>
      </c>
    </row>
    <row r="441" spans="2:7" ht="14.25">
      <c r="B441" s="16">
        <f t="shared" si="39"/>
        <v>433</v>
      </c>
      <c r="C441" s="17">
        <f t="shared" si="40"/>
        <v>2000000.0000000054</v>
      </c>
      <c r="D441" s="17">
        <f t="shared" si="36"/>
        <v>41666.666666666664</v>
      </c>
      <c r="E441" s="17">
        <f t="shared" si="37"/>
        <v>7750.000000000021</v>
      </c>
      <c r="F441" s="17">
        <f t="shared" si="41"/>
        <v>49416.666666666686</v>
      </c>
      <c r="G441" s="17">
        <f t="shared" si="38"/>
        <v>1958333.3333333386</v>
      </c>
    </row>
    <row r="442" spans="2:7" ht="14.25">
      <c r="B442" s="16">
        <f t="shared" si="39"/>
        <v>434</v>
      </c>
      <c r="C442" s="17">
        <f t="shared" si="40"/>
        <v>1958333.3333333386</v>
      </c>
      <c r="D442" s="17">
        <f t="shared" si="36"/>
        <v>41666.666666666664</v>
      </c>
      <c r="E442" s="17">
        <f t="shared" si="37"/>
        <v>7588.541666666687</v>
      </c>
      <c r="F442" s="17">
        <f t="shared" si="41"/>
        <v>49255.20833333335</v>
      </c>
      <c r="G442" s="17">
        <f t="shared" si="38"/>
        <v>1916666.6666666719</v>
      </c>
    </row>
    <row r="443" spans="2:7" ht="14.25">
      <c r="B443" s="16">
        <f t="shared" si="39"/>
        <v>435</v>
      </c>
      <c r="C443" s="17">
        <f t="shared" si="40"/>
        <v>1916666.6666666719</v>
      </c>
      <c r="D443" s="17">
        <f t="shared" si="36"/>
        <v>41666.666666666664</v>
      </c>
      <c r="E443" s="17">
        <f t="shared" si="37"/>
        <v>7427.083333333354</v>
      </c>
      <c r="F443" s="17">
        <f t="shared" si="41"/>
        <v>49093.750000000015</v>
      </c>
      <c r="G443" s="17">
        <f t="shared" si="38"/>
        <v>1875000.0000000051</v>
      </c>
    </row>
    <row r="444" spans="2:7" ht="14.25">
      <c r="B444" s="16">
        <f t="shared" si="39"/>
        <v>436</v>
      </c>
      <c r="C444" s="17">
        <f t="shared" si="40"/>
        <v>1875000.0000000051</v>
      </c>
      <c r="D444" s="17">
        <f t="shared" si="36"/>
        <v>41666.666666666664</v>
      </c>
      <c r="E444" s="17">
        <f t="shared" si="37"/>
        <v>7265.625000000019</v>
      </c>
      <c r="F444" s="17">
        <f t="shared" si="41"/>
        <v>48932.291666666686</v>
      </c>
      <c r="G444" s="17">
        <f t="shared" si="38"/>
        <v>1833333.3333333384</v>
      </c>
    </row>
    <row r="445" spans="2:7" ht="14.25">
      <c r="B445" s="16">
        <f t="shared" si="39"/>
        <v>437</v>
      </c>
      <c r="C445" s="17">
        <f t="shared" si="40"/>
        <v>1833333.3333333384</v>
      </c>
      <c r="D445" s="17">
        <f t="shared" si="36"/>
        <v>41666.666666666664</v>
      </c>
      <c r="E445" s="17">
        <f t="shared" si="37"/>
        <v>7104.166666666686</v>
      </c>
      <c r="F445" s="17">
        <f t="shared" si="41"/>
        <v>48770.83333333335</v>
      </c>
      <c r="G445" s="17">
        <f t="shared" si="38"/>
        <v>1791666.6666666716</v>
      </c>
    </row>
    <row r="446" spans="2:7" ht="14.25">
      <c r="B446" s="16">
        <f t="shared" si="39"/>
        <v>438</v>
      </c>
      <c r="C446" s="17">
        <f t="shared" si="40"/>
        <v>1791666.6666666716</v>
      </c>
      <c r="D446" s="17">
        <f t="shared" si="36"/>
        <v>41666.666666666664</v>
      </c>
      <c r="E446" s="17">
        <f t="shared" si="37"/>
        <v>6942.708333333353</v>
      </c>
      <c r="F446" s="17">
        <f t="shared" si="41"/>
        <v>48609.375000000015</v>
      </c>
      <c r="G446" s="17">
        <f t="shared" si="38"/>
        <v>1750000.000000005</v>
      </c>
    </row>
    <row r="447" spans="2:7" ht="14.25">
      <c r="B447" s="16">
        <f t="shared" si="39"/>
        <v>439</v>
      </c>
      <c r="C447" s="17">
        <f t="shared" si="40"/>
        <v>1750000.000000005</v>
      </c>
      <c r="D447" s="17">
        <f t="shared" si="36"/>
        <v>41666.666666666664</v>
      </c>
      <c r="E447" s="17">
        <f t="shared" si="37"/>
        <v>6781.250000000019</v>
      </c>
      <c r="F447" s="17">
        <f t="shared" si="41"/>
        <v>48447.916666666686</v>
      </c>
      <c r="G447" s="17">
        <f t="shared" si="38"/>
        <v>1708333.3333333381</v>
      </c>
    </row>
    <row r="448" spans="2:7" ht="14.25">
      <c r="B448" s="16">
        <f t="shared" si="39"/>
        <v>440</v>
      </c>
      <c r="C448" s="17">
        <f t="shared" si="40"/>
        <v>1708333.3333333381</v>
      </c>
      <c r="D448" s="17">
        <f t="shared" si="36"/>
        <v>41666.666666666664</v>
      </c>
      <c r="E448" s="17">
        <f t="shared" si="37"/>
        <v>6619.791666666685</v>
      </c>
      <c r="F448" s="17">
        <f t="shared" si="41"/>
        <v>48286.45833333335</v>
      </c>
      <c r="G448" s="17">
        <f t="shared" si="38"/>
        <v>1666666.6666666714</v>
      </c>
    </row>
    <row r="449" spans="2:7" ht="14.25">
      <c r="B449" s="16">
        <f t="shared" si="39"/>
        <v>441</v>
      </c>
      <c r="C449" s="17">
        <f t="shared" si="40"/>
        <v>1666666.6666666714</v>
      </c>
      <c r="D449" s="17">
        <f t="shared" si="36"/>
        <v>41666.666666666664</v>
      </c>
      <c r="E449" s="17">
        <f t="shared" si="37"/>
        <v>6458.333333333351</v>
      </c>
      <c r="F449" s="17">
        <f t="shared" si="41"/>
        <v>48125.000000000015</v>
      </c>
      <c r="G449" s="17">
        <f t="shared" si="38"/>
        <v>1625000.0000000047</v>
      </c>
    </row>
    <row r="450" spans="2:7" ht="14.25">
      <c r="B450" s="16">
        <f t="shared" si="39"/>
        <v>442</v>
      </c>
      <c r="C450" s="17">
        <f t="shared" si="40"/>
        <v>1625000.0000000047</v>
      </c>
      <c r="D450" s="17">
        <f t="shared" si="36"/>
        <v>41666.666666666664</v>
      </c>
      <c r="E450" s="17">
        <f t="shared" si="37"/>
        <v>6296.875000000018</v>
      </c>
      <c r="F450" s="17">
        <f t="shared" si="41"/>
        <v>47963.541666666686</v>
      </c>
      <c r="G450" s="17">
        <f t="shared" si="38"/>
        <v>1583333.333333338</v>
      </c>
    </row>
    <row r="451" spans="2:7" ht="14.25">
      <c r="B451" s="16">
        <f t="shared" si="39"/>
        <v>443</v>
      </c>
      <c r="C451" s="17">
        <f t="shared" si="40"/>
        <v>1583333.333333338</v>
      </c>
      <c r="D451" s="17">
        <f t="shared" si="36"/>
        <v>41666.666666666664</v>
      </c>
      <c r="E451" s="17">
        <f t="shared" si="37"/>
        <v>6135.416666666685</v>
      </c>
      <c r="F451" s="17">
        <f t="shared" si="41"/>
        <v>47802.08333333335</v>
      </c>
      <c r="G451" s="17">
        <f t="shared" si="38"/>
        <v>1541666.6666666712</v>
      </c>
    </row>
    <row r="452" spans="2:7" ht="14.25">
      <c r="B452" s="16">
        <f t="shared" si="39"/>
        <v>444</v>
      </c>
      <c r="C452" s="17">
        <f t="shared" si="40"/>
        <v>1541666.6666666712</v>
      </c>
      <c r="D452" s="17">
        <f t="shared" si="36"/>
        <v>41666.666666666664</v>
      </c>
      <c r="E452" s="17">
        <f t="shared" si="37"/>
        <v>5973.95833333335</v>
      </c>
      <c r="F452" s="17">
        <f t="shared" si="41"/>
        <v>47640.625000000015</v>
      </c>
      <c r="G452" s="17">
        <f t="shared" si="38"/>
        <v>1500000.0000000044</v>
      </c>
    </row>
    <row r="453" spans="2:7" ht="14.25">
      <c r="B453" s="16">
        <f t="shared" si="39"/>
        <v>445</v>
      </c>
      <c r="C453" s="17">
        <f t="shared" si="40"/>
        <v>1500000.0000000044</v>
      </c>
      <c r="D453" s="17">
        <f t="shared" si="36"/>
        <v>41666.666666666664</v>
      </c>
      <c r="E453" s="17">
        <f t="shared" si="37"/>
        <v>5812.500000000017</v>
      </c>
      <c r="F453" s="17">
        <f t="shared" si="41"/>
        <v>47479.16666666668</v>
      </c>
      <c r="G453" s="17">
        <f t="shared" si="38"/>
        <v>1458333.3333333377</v>
      </c>
    </row>
    <row r="454" spans="2:7" ht="14.25">
      <c r="B454" s="16">
        <f t="shared" si="39"/>
        <v>446</v>
      </c>
      <c r="C454" s="17">
        <f t="shared" si="40"/>
        <v>1458333.3333333377</v>
      </c>
      <c r="D454" s="17">
        <f t="shared" si="36"/>
        <v>41666.666666666664</v>
      </c>
      <c r="E454" s="17">
        <f t="shared" si="37"/>
        <v>5651.041666666683</v>
      </c>
      <c r="F454" s="17">
        <f t="shared" si="41"/>
        <v>47317.70833333335</v>
      </c>
      <c r="G454" s="17">
        <f t="shared" si="38"/>
        <v>1416666.666666671</v>
      </c>
    </row>
    <row r="455" spans="2:7" ht="14.25">
      <c r="B455" s="16">
        <f t="shared" si="39"/>
        <v>447</v>
      </c>
      <c r="C455" s="17">
        <f t="shared" si="40"/>
        <v>1416666.666666671</v>
      </c>
      <c r="D455" s="17">
        <f t="shared" si="36"/>
        <v>41666.666666666664</v>
      </c>
      <c r="E455" s="17">
        <f t="shared" si="37"/>
        <v>5489.58333333335</v>
      </c>
      <c r="F455" s="17">
        <f t="shared" si="41"/>
        <v>47156.250000000015</v>
      </c>
      <c r="G455" s="17">
        <f t="shared" si="38"/>
        <v>1375000.0000000042</v>
      </c>
    </row>
    <row r="456" spans="2:7" ht="14.25">
      <c r="B456" s="16">
        <f t="shared" si="39"/>
        <v>448</v>
      </c>
      <c r="C456" s="17">
        <f t="shared" si="40"/>
        <v>1375000.0000000042</v>
      </c>
      <c r="D456" s="17">
        <f t="shared" si="36"/>
        <v>41666.666666666664</v>
      </c>
      <c r="E456" s="17">
        <f t="shared" si="37"/>
        <v>5328.125000000016</v>
      </c>
      <c r="F456" s="17">
        <f t="shared" si="41"/>
        <v>46994.79166666668</v>
      </c>
      <c r="G456" s="17">
        <f t="shared" si="38"/>
        <v>1333333.3333333374</v>
      </c>
    </row>
    <row r="457" spans="2:7" ht="14.25">
      <c r="B457" s="16">
        <f t="shared" si="39"/>
        <v>449</v>
      </c>
      <c r="C457" s="17">
        <f t="shared" si="40"/>
        <v>1333333.3333333374</v>
      </c>
      <c r="D457" s="17">
        <f aca="true" t="shared" si="42" ref="D457:D520">IF(B457="","",Greiðsla)</f>
        <v>41666.666666666664</v>
      </c>
      <c r="E457" s="17">
        <f aca="true" t="shared" si="43" ref="E457:E520">IF(B457="","",C457*Vextir/12)</f>
        <v>5166.666666666682</v>
      </c>
      <c r="F457" s="17">
        <f t="shared" si="41"/>
        <v>46833.33333333334</v>
      </c>
      <c r="G457" s="17">
        <f aca="true" t="shared" si="44" ref="G457:G520">IF(B457="","",C457-D457)</f>
        <v>1291666.6666666707</v>
      </c>
    </row>
    <row r="458" spans="2:7" ht="14.25">
      <c r="B458" s="16">
        <f aca="true" t="shared" si="45" ref="B458:B521">IF(OR(B457="",B457=Fj.afborgana),"",B457+1)</f>
        <v>450</v>
      </c>
      <c r="C458" s="17">
        <f aca="true" t="shared" si="46" ref="C458:C521">IF(B458="","",G457)</f>
        <v>1291666.6666666707</v>
      </c>
      <c r="D458" s="17">
        <f t="shared" si="42"/>
        <v>41666.666666666664</v>
      </c>
      <c r="E458" s="17">
        <f t="shared" si="43"/>
        <v>5005.208333333349</v>
      </c>
      <c r="F458" s="17">
        <f aca="true" t="shared" si="47" ref="F458:F521">IF(D458="","",D458+E458)</f>
        <v>46671.875000000015</v>
      </c>
      <c r="G458" s="17">
        <f t="shared" si="44"/>
        <v>1250000.000000004</v>
      </c>
    </row>
    <row r="459" spans="2:7" ht="14.25">
      <c r="B459" s="16">
        <f t="shared" si="45"/>
        <v>451</v>
      </c>
      <c r="C459" s="17">
        <f t="shared" si="46"/>
        <v>1250000.000000004</v>
      </c>
      <c r="D459" s="17">
        <f t="shared" si="42"/>
        <v>41666.666666666664</v>
      </c>
      <c r="E459" s="17">
        <f t="shared" si="43"/>
        <v>4843.7500000000155</v>
      </c>
      <c r="F459" s="17">
        <f t="shared" si="47"/>
        <v>46510.41666666668</v>
      </c>
      <c r="G459" s="17">
        <f t="shared" si="44"/>
        <v>1208333.3333333372</v>
      </c>
    </row>
    <row r="460" spans="2:7" ht="14.25">
      <c r="B460" s="16">
        <f t="shared" si="45"/>
        <v>452</v>
      </c>
      <c r="C460" s="17">
        <f t="shared" si="46"/>
        <v>1208333.3333333372</v>
      </c>
      <c r="D460" s="17">
        <f t="shared" si="42"/>
        <v>41666.666666666664</v>
      </c>
      <c r="E460" s="17">
        <f t="shared" si="43"/>
        <v>4682.2916666666815</v>
      </c>
      <c r="F460" s="17">
        <f t="shared" si="47"/>
        <v>46348.95833333334</v>
      </c>
      <c r="G460" s="17">
        <f t="shared" si="44"/>
        <v>1166666.6666666705</v>
      </c>
    </row>
    <row r="461" spans="2:7" ht="14.25">
      <c r="B461" s="16">
        <f t="shared" si="45"/>
        <v>453</v>
      </c>
      <c r="C461" s="17">
        <f t="shared" si="46"/>
        <v>1166666.6666666705</v>
      </c>
      <c r="D461" s="17">
        <f t="shared" si="42"/>
        <v>41666.666666666664</v>
      </c>
      <c r="E461" s="17">
        <f t="shared" si="43"/>
        <v>4520.833333333348</v>
      </c>
      <c r="F461" s="17">
        <f t="shared" si="47"/>
        <v>46187.500000000015</v>
      </c>
      <c r="G461" s="17">
        <f t="shared" si="44"/>
        <v>1125000.0000000037</v>
      </c>
    </row>
    <row r="462" spans="2:7" ht="14.25">
      <c r="B462" s="16">
        <f t="shared" si="45"/>
        <v>454</v>
      </c>
      <c r="C462" s="17">
        <f t="shared" si="46"/>
        <v>1125000.0000000037</v>
      </c>
      <c r="D462" s="17">
        <f t="shared" si="42"/>
        <v>41666.666666666664</v>
      </c>
      <c r="E462" s="17">
        <f t="shared" si="43"/>
        <v>4359.375000000015</v>
      </c>
      <c r="F462" s="17">
        <f t="shared" si="47"/>
        <v>46026.04166666668</v>
      </c>
      <c r="G462" s="17">
        <f t="shared" si="44"/>
        <v>1083333.333333337</v>
      </c>
    </row>
    <row r="463" spans="2:7" ht="14.25">
      <c r="B463" s="16">
        <f t="shared" si="45"/>
        <v>455</v>
      </c>
      <c r="C463" s="17">
        <f t="shared" si="46"/>
        <v>1083333.333333337</v>
      </c>
      <c r="D463" s="17">
        <f t="shared" si="42"/>
        <v>41666.666666666664</v>
      </c>
      <c r="E463" s="17">
        <f t="shared" si="43"/>
        <v>4197.916666666681</v>
      </c>
      <c r="F463" s="17">
        <f t="shared" si="47"/>
        <v>45864.58333333334</v>
      </c>
      <c r="G463" s="17">
        <f t="shared" si="44"/>
        <v>1041666.6666666704</v>
      </c>
    </row>
    <row r="464" spans="2:7" ht="14.25">
      <c r="B464" s="16">
        <f t="shared" si="45"/>
        <v>456</v>
      </c>
      <c r="C464" s="17">
        <f t="shared" si="46"/>
        <v>1041666.6666666704</v>
      </c>
      <c r="D464" s="17">
        <f t="shared" si="42"/>
        <v>41666.666666666664</v>
      </c>
      <c r="E464" s="17">
        <f t="shared" si="43"/>
        <v>4036.458333333348</v>
      </c>
      <c r="F464" s="17">
        <f t="shared" si="47"/>
        <v>45703.125000000015</v>
      </c>
      <c r="G464" s="17">
        <f t="shared" si="44"/>
        <v>1000000.0000000037</v>
      </c>
    </row>
    <row r="465" spans="2:7" ht="14.25">
      <c r="B465" s="16">
        <f t="shared" si="45"/>
        <v>457</v>
      </c>
      <c r="C465" s="17">
        <f t="shared" si="46"/>
        <v>1000000.0000000037</v>
      </c>
      <c r="D465" s="17">
        <f t="shared" si="42"/>
        <v>41666.666666666664</v>
      </c>
      <c r="E465" s="17">
        <f t="shared" si="43"/>
        <v>3875.0000000000146</v>
      </c>
      <c r="F465" s="17">
        <f t="shared" si="47"/>
        <v>45541.66666666668</v>
      </c>
      <c r="G465" s="17">
        <f t="shared" si="44"/>
        <v>958333.3333333371</v>
      </c>
    </row>
    <row r="466" spans="2:7" ht="14.25">
      <c r="B466" s="16">
        <f t="shared" si="45"/>
        <v>458</v>
      </c>
      <c r="C466" s="17">
        <f t="shared" si="46"/>
        <v>958333.3333333371</v>
      </c>
      <c r="D466" s="17">
        <f t="shared" si="42"/>
        <v>41666.666666666664</v>
      </c>
      <c r="E466" s="17">
        <f t="shared" si="43"/>
        <v>3713.541666666681</v>
      </c>
      <c r="F466" s="17">
        <f t="shared" si="47"/>
        <v>45380.20833333334</v>
      </c>
      <c r="G466" s="17">
        <f t="shared" si="44"/>
        <v>916666.6666666705</v>
      </c>
    </row>
    <row r="467" spans="2:7" ht="14.25">
      <c r="B467" s="16">
        <f t="shared" si="45"/>
        <v>459</v>
      </c>
      <c r="C467" s="17">
        <f t="shared" si="46"/>
        <v>916666.6666666705</v>
      </c>
      <c r="D467" s="17">
        <f t="shared" si="42"/>
        <v>41666.666666666664</v>
      </c>
      <c r="E467" s="17">
        <f t="shared" si="43"/>
        <v>3552.083333333348</v>
      </c>
      <c r="F467" s="17">
        <f t="shared" si="47"/>
        <v>45218.750000000015</v>
      </c>
      <c r="G467" s="17">
        <f t="shared" si="44"/>
        <v>875000.0000000038</v>
      </c>
    </row>
    <row r="468" spans="2:7" ht="14.25">
      <c r="B468" s="16">
        <f t="shared" si="45"/>
        <v>460</v>
      </c>
      <c r="C468" s="17">
        <f t="shared" si="46"/>
        <v>875000.0000000038</v>
      </c>
      <c r="D468" s="17">
        <f t="shared" si="42"/>
        <v>41666.666666666664</v>
      </c>
      <c r="E468" s="17">
        <f t="shared" si="43"/>
        <v>3390.625000000015</v>
      </c>
      <c r="F468" s="17">
        <f t="shared" si="47"/>
        <v>45057.29166666668</v>
      </c>
      <c r="G468" s="17">
        <f t="shared" si="44"/>
        <v>833333.3333333372</v>
      </c>
    </row>
    <row r="469" spans="2:7" ht="14.25">
      <c r="B469" s="16">
        <f t="shared" si="45"/>
        <v>461</v>
      </c>
      <c r="C469" s="17">
        <f t="shared" si="46"/>
        <v>833333.3333333372</v>
      </c>
      <c r="D469" s="17">
        <f t="shared" si="42"/>
        <v>41666.666666666664</v>
      </c>
      <c r="E469" s="17">
        <f t="shared" si="43"/>
        <v>3229.166666666682</v>
      </c>
      <c r="F469" s="17">
        <f t="shared" si="47"/>
        <v>44895.83333333334</v>
      </c>
      <c r="G469" s="17">
        <f t="shared" si="44"/>
        <v>791666.6666666706</v>
      </c>
    </row>
    <row r="470" spans="2:7" ht="14.25">
      <c r="B470" s="16">
        <f t="shared" si="45"/>
        <v>462</v>
      </c>
      <c r="C470" s="17">
        <f t="shared" si="46"/>
        <v>791666.6666666706</v>
      </c>
      <c r="D470" s="17">
        <f t="shared" si="42"/>
        <v>41666.666666666664</v>
      </c>
      <c r="E470" s="17">
        <f t="shared" si="43"/>
        <v>3067.7083333333485</v>
      </c>
      <c r="F470" s="17">
        <f t="shared" si="47"/>
        <v>44734.375000000015</v>
      </c>
      <c r="G470" s="17">
        <f t="shared" si="44"/>
        <v>750000.000000004</v>
      </c>
    </row>
    <row r="471" spans="2:7" ht="14.25">
      <c r="B471" s="16">
        <f t="shared" si="45"/>
        <v>463</v>
      </c>
      <c r="C471" s="17">
        <f t="shared" si="46"/>
        <v>750000.000000004</v>
      </c>
      <c r="D471" s="17">
        <f t="shared" si="42"/>
        <v>41666.666666666664</v>
      </c>
      <c r="E471" s="17">
        <f t="shared" si="43"/>
        <v>2906.250000000015</v>
      </c>
      <c r="F471" s="17">
        <f t="shared" si="47"/>
        <v>44572.91666666668</v>
      </c>
      <c r="G471" s="17">
        <f t="shared" si="44"/>
        <v>708333.3333333373</v>
      </c>
    </row>
    <row r="472" spans="2:7" ht="14.25">
      <c r="B472" s="16">
        <f t="shared" si="45"/>
        <v>464</v>
      </c>
      <c r="C472" s="17">
        <f t="shared" si="46"/>
        <v>708333.3333333373</v>
      </c>
      <c r="D472" s="17">
        <f t="shared" si="42"/>
        <v>41666.666666666664</v>
      </c>
      <c r="E472" s="17">
        <f t="shared" si="43"/>
        <v>2744.7916666666824</v>
      </c>
      <c r="F472" s="17">
        <f t="shared" si="47"/>
        <v>44411.45833333334</v>
      </c>
      <c r="G472" s="17">
        <f t="shared" si="44"/>
        <v>666666.6666666707</v>
      </c>
    </row>
    <row r="473" spans="2:7" ht="14.25">
      <c r="B473" s="16">
        <f t="shared" si="45"/>
        <v>465</v>
      </c>
      <c r="C473" s="17">
        <f t="shared" si="46"/>
        <v>666666.6666666707</v>
      </c>
      <c r="D473" s="17">
        <f t="shared" si="42"/>
        <v>41666.666666666664</v>
      </c>
      <c r="E473" s="17">
        <f t="shared" si="43"/>
        <v>2583.333333333349</v>
      </c>
      <c r="F473" s="17">
        <f t="shared" si="47"/>
        <v>44250.000000000015</v>
      </c>
      <c r="G473" s="17">
        <f t="shared" si="44"/>
        <v>625000.0000000041</v>
      </c>
    </row>
    <row r="474" spans="2:7" ht="14.25">
      <c r="B474" s="16">
        <f t="shared" si="45"/>
        <v>466</v>
      </c>
      <c r="C474" s="17">
        <f t="shared" si="46"/>
        <v>625000.0000000041</v>
      </c>
      <c r="D474" s="17">
        <f t="shared" si="42"/>
        <v>41666.666666666664</v>
      </c>
      <c r="E474" s="17">
        <f t="shared" si="43"/>
        <v>2421.875000000016</v>
      </c>
      <c r="F474" s="17">
        <f t="shared" si="47"/>
        <v>44088.54166666668</v>
      </c>
      <c r="G474" s="17">
        <f t="shared" si="44"/>
        <v>583333.3333333374</v>
      </c>
    </row>
    <row r="475" spans="2:7" ht="14.25">
      <c r="B475" s="16">
        <f t="shared" si="45"/>
        <v>467</v>
      </c>
      <c r="C475" s="17">
        <f t="shared" si="46"/>
        <v>583333.3333333374</v>
      </c>
      <c r="D475" s="17">
        <f t="shared" si="42"/>
        <v>41666.666666666664</v>
      </c>
      <c r="E475" s="17">
        <f t="shared" si="43"/>
        <v>2260.416666666683</v>
      </c>
      <c r="F475" s="17">
        <f t="shared" si="47"/>
        <v>43927.08333333335</v>
      </c>
      <c r="G475" s="17">
        <f t="shared" si="44"/>
        <v>541666.6666666708</v>
      </c>
    </row>
    <row r="476" spans="2:7" ht="14.25">
      <c r="B476" s="16">
        <f t="shared" si="45"/>
        <v>468</v>
      </c>
      <c r="C476" s="17">
        <f t="shared" si="46"/>
        <v>541666.6666666708</v>
      </c>
      <c r="D476" s="17">
        <f t="shared" si="42"/>
        <v>41666.666666666664</v>
      </c>
      <c r="E476" s="17">
        <f t="shared" si="43"/>
        <v>2098.9583333333494</v>
      </c>
      <c r="F476" s="17">
        <f t="shared" si="47"/>
        <v>43765.625000000015</v>
      </c>
      <c r="G476" s="17">
        <f t="shared" si="44"/>
        <v>500000.00000000413</v>
      </c>
    </row>
    <row r="477" spans="2:7" ht="14.25">
      <c r="B477" s="16">
        <f t="shared" si="45"/>
        <v>469</v>
      </c>
      <c r="C477" s="17">
        <f t="shared" si="46"/>
        <v>500000.00000000413</v>
      </c>
      <c r="D477" s="17">
        <f t="shared" si="42"/>
        <v>41666.666666666664</v>
      </c>
      <c r="E477" s="17">
        <f t="shared" si="43"/>
        <v>1937.5000000000161</v>
      </c>
      <c r="F477" s="17">
        <f t="shared" si="47"/>
        <v>43604.16666666668</v>
      </c>
      <c r="G477" s="17">
        <f t="shared" si="44"/>
        <v>458333.33333333745</v>
      </c>
    </row>
    <row r="478" spans="2:7" ht="14.25">
      <c r="B478" s="16">
        <f t="shared" si="45"/>
        <v>470</v>
      </c>
      <c r="C478" s="17">
        <f t="shared" si="46"/>
        <v>458333.33333333745</v>
      </c>
      <c r="D478" s="17">
        <f t="shared" si="42"/>
        <v>41666.666666666664</v>
      </c>
      <c r="E478" s="17">
        <f t="shared" si="43"/>
        <v>1776.0416666666827</v>
      </c>
      <c r="F478" s="17">
        <f t="shared" si="47"/>
        <v>43442.70833333335</v>
      </c>
      <c r="G478" s="17">
        <f t="shared" si="44"/>
        <v>416666.66666667076</v>
      </c>
    </row>
    <row r="479" spans="2:7" ht="14.25">
      <c r="B479" s="16">
        <f t="shared" si="45"/>
        <v>471</v>
      </c>
      <c r="C479" s="17">
        <f t="shared" si="46"/>
        <v>416666.66666667076</v>
      </c>
      <c r="D479" s="17">
        <f t="shared" si="42"/>
        <v>41666.666666666664</v>
      </c>
      <c r="E479" s="17">
        <f t="shared" si="43"/>
        <v>1614.5833333333492</v>
      </c>
      <c r="F479" s="17">
        <f t="shared" si="47"/>
        <v>43281.250000000015</v>
      </c>
      <c r="G479" s="17">
        <f t="shared" si="44"/>
        <v>375000.0000000041</v>
      </c>
    </row>
    <row r="480" spans="2:7" ht="14.25">
      <c r="B480" s="16">
        <f t="shared" si="45"/>
        <v>472</v>
      </c>
      <c r="C480" s="17">
        <f t="shared" si="46"/>
        <v>375000.0000000041</v>
      </c>
      <c r="D480" s="17">
        <f t="shared" si="42"/>
        <v>41666.666666666664</v>
      </c>
      <c r="E480" s="17">
        <f t="shared" si="43"/>
        <v>1453.1250000000157</v>
      </c>
      <c r="F480" s="17">
        <f t="shared" si="47"/>
        <v>43119.79166666668</v>
      </c>
      <c r="G480" s="17">
        <f t="shared" si="44"/>
        <v>333333.3333333374</v>
      </c>
    </row>
    <row r="481" spans="2:7" ht="14.25">
      <c r="B481" s="16">
        <f t="shared" si="45"/>
        <v>473</v>
      </c>
      <c r="C481" s="17">
        <f t="shared" si="46"/>
        <v>333333.3333333374</v>
      </c>
      <c r="D481" s="17">
        <f t="shared" si="42"/>
        <v>41666.666666666664</v>
      </c>
      <c r="E481" s="17">
        <f t="shared" si="43"/>
        <v>1291.6666666666824</v>
      </c>
      <c r="F481" s="17">
        <f t="shared" si="47"/>
        <v>42958.33333333334</v>
      </c>
      <c r="G481" s="17">
        <f t="shared" si="44"/>
        <v>291666.6666666707</v>
      </c>
    </row>
    <row r="482" spans="2:7" ht="14.25">
      <c r="B482" s="16">
        <f t="shared" si="45"/>
        <v>474</v>
      </c>
      <c r="C482" s="17">
        <f t="shared" si="46"/>
        <v>291666.6666666707</v>
      </c>
      <c r="D482" s="17">
        <f t="shared" si="42"/>
        <v>41666.666666666664</v>
      </c>
      <c r="E482" s="17">
        <f t="shared" si="43"/>
        <v>1130.208333333349</v>
      </c>
      <c r="F482" s="17">
        <f t="shared" si="47"/>
        <v>42796.875000000015</v>
      </c>
      <c r="G482" s="17">
        <f t="shared" si="44"/>
        <v>250000.00000000405</v>
      </c>
    </row>
    <row r="483" spans="2:7" ht="14.25">
      <c r="B483" s="16">
        <f t="shared" si="45"/>
        <v>475</v>
      </c>
      <c r="C483" s="17">
        <f t="shared" si="46"/>
        <v>250000.00000000405</v>
      </c>
      <c r="D483" s="17">
        <f t="shared" si="42"/>
        <v>41666.666666666664</v>
      </c>
      <c r="E483" s="17">
        <f t="shared" si="43"/>
        <v>968.7500000000156</v>
      </c>
      <c r="F483" s="17">
        <f t="shared" si="47"/>
        <v>42635.41666666668</v>
      </c>
      <c r="G483" s="17">
        <f t="shared" si="44"/>
        <v>208333.3333333374</v>
      </c>
    </row>
    <row r="484" spans="2:7" ht="14.25">
      <c r="B484" s="16">
        <f t="shared" si="45"/>
        <v>476</v>
      </c>
      <c r="C484" s="17">
        <f t="shared" si="46"/>
        <v>208333.3333333374</v>
      </c>
      <c r="D484" s="17">
        <f t="shared" si="42"/>
        <v>41666.666666666664</v>
      </c>
      <c r="E484" s="17">
        <f t="shared" si="43"/>
        <v>807.2916666666824</v>
      </c>
      <c r="F484" s="17">
        <f t="shared" si="47"/>
        <v>42473.95833333334</v>
      </c>
      <c r="G484" s="17">
        <f t="shared" si="44"/>
        <v>166666.66666667073</v>
      </c>
    </row>
    <row r="485" spans="2:7" ht="14.25">
      <c r="B485" s="16">
        <f t="shared" si="45"/>
        <v>477</v>
      </c>
      <c r="C485" s="17">
        <f t="shared" si="46"/>
        <v>166666.66666667073</v>
      </c>
      <c r="D485" s="17">
        <f t="shared" si="42"/>
        <v>41666.666666666664</v>
      </c>
      <c r="E485" s="17">
        <f t="shared" si="43"/>
        <v>645.8333333333491</v>
      </c>
      <c r="F485" s="17">
        <f t="shared" si="47"/>
        <v>42312.500000000015</v>
      </c>
      <c r="G485" s="17">
        <f t="shared" si="44"/>
        <v>125000.00000000407</v>
      </c>
    </row>
    <row r="486" spans="2:7" ht="14.25">
      <c r="B486" s="16">
        <f t="shared" si="45"/>
        <v>478</v>
      </c>
      <c r="C486" s="17">
        <f t="shared" si="46"/>
        <v>125000.00000000407</v>
      </c>
      <c r="D486" s="17">
        <f t="shared" si="42"/>
        <v>41666.666666666664</v>
      </c>
      <c r="E486" s="17">
        <f t="shared" si="43"/>
        <v>484.37500000001575</v>
      </c>
      <c r="F486" s="17">
        <f t="shared" si="47"/>
        <v>42151.04166666668</v>
      </c>
      <c r="G486" s="17">
        <f t="shared" si="44"/>
        <v>83333.33333333742</v>
      </c>
    </row>
    <row r="487" spans="2:7" ht="14.25">
      <c r="B487" s="16">
        <f t="shared" si="45"/>
        <v>479</v>
      </c>
      <c r="C487" s="17">
        <f t="shared" si="46"/>
        <v>83333.33333333742</v>
      </c>
      <c r="D487" s="17">
        <f t="shared" si="42"/>
        <v>41666.666666666664</v>
      </c>
      <c r="E487" s="17">
        <f t="shared" si="43"/>
        <v>322.9166666666825</v>
      </c>
      <c r="F487" s="17">
        <f t="shared" si="47"/>
        <v>41989.58333333335</v>
      </c>
      <c r="G487" s="17">
        <f t="shared" si="44"/>
        <v>41666.66666667075</v>
      </c>
    </row>
    <row r="488" spans="2:7" ht="14.25">
      <c r="B488" s="16">
        <f t="shared" si="45"/>
        <v>480</v>
      </c>
      <c r="C488" s="17">
        <f t="shared" si="46"/>
        <v>41666.66666667075</v>
      </c>
      <c r="D488" s="17">
        <f t="shared" si="42"/>
        <v>41666.666666666664</v>
      </c>
      <c r="E488" s="17">
        <f t="shared" si="43"/>
        <v>161.45833333334917</v>
      </c>
      <c r="F488" s="17">
        <f t="shared" si="47"/>
        <v>41828.125000000015</v>
      </c>
      <c r="G488" s="17">
        <f t="shared" si="44"/>
        <v>4.089088179171085E-09</v>
      </c>
    </row>
    <row r="489" spans="2:7" ht="14.25">
      <c r="B489" s="16">
        <f t="shared" si="45"/>
      </c>
      <c r="C489" s="17">
        <f t="shared" si="46"/>
      </c>
      <c r="D489" s="17">
        <f t="shared" si="42"/>
      </c>
      <c r="E489" s="17">
        <f t="shared" si="43"/>
      </c>
      <c r="F489" s="17">
        <f t="shared" si="47"/>
      </c>
      <c r="G489" s="17">
        <f t="shared" si="44"/>
      </c>
    </row>
    <row r="490" spans="2:7" ht="14.25">
      <c r="B490" s="16">
        <f t="shared" si="45"/>
      </c>
      <c r="C490" s="17">
        <f t="shared" si="46"/>
      </c>
      <c r="D490" s="17">
        <f t="shared" si="42"/>
      </c>
      <c r="E490" s="17">
        <f t="shared" si="43"/>
      </c>
      <c r="F490" s="17">
        <f t="shared" si="47"/>
      </c>
      <c r="G490" s="17">
        <f t="shared" si="44"/>
      </c>
    </row>
    <row r="491" spans="2:7" ht="14.25">
      <c r="B491" s="16">
        <f t="shared" si="45"/>
      </c>
      <c r="C491" s="17">
        <f t="shared" si="46"/>
      </c>
      <c r="D491" s="17">
        <f t="shared" si="42"/>
      </c>
      <c r="E491" s="17">
        <f t="shared" si="43"/>
      </c>
      <c r="F491" s="17">
        <f t="shared" si="47"/>
      </c>
      <c r="G491" s="17">
        <f t="shared" si="44"/>
      </c>
    </row>
    <row r="492" spans="2:7" ht="14.25">
      <c r="B492" s="16">
        <f t="shared" si="45"/>
      </c>
      <c r="C492" s="17">
        <f t="shared" si="46"/>
      </c>
      <c r="D492" s="17">
        <f t="shared" si="42"/>
      </c>
      <c r="E492" s="17">
        <f t="shared" si="43"/>
      </c>
      <c r="F492" s="17">
        <f t="shared" si="47"/>
      </c>
      <c r="G492" s="17">
        <f t="shared" si="44"/>
      </c>
    </row>
    <row r="493" spans="2:7" ht="14.25">
      <c r="B493" s="16">
        <f t="shared" si="45"/>
      </c>
      <c r="C493" s="17">
        <f t="shared" si="46"/>
      </c>
      <c r="D493" s="17">
        <f t="shared" si="42"/>
      </c>
      <c r="E493" s="17">
        <f t="shared" si="43"/>
      </c>
      <c r="F493" s="17">
        <f t="shared" si="47"/>
      </c>
      <c r="G493" s="17">
        <f t="shared" si="44"/>
      </c>
    </row>
    <row r="494" spans="2:7" ht="14.25">
      <c r="B494" s="16">
        <f t="shared" si="45"/>
      </c>
      <c r="C494" s="17">
        <f t="shared" si="46"/>
      </c>
      <c r="D494" s="17">
        <f t="shared" si="42"/>
      </c>
      <c r="E494" s="17">
        <f t="shared" si="43"/>
      </c>
      <c r="F494" s="17">
        <f t="shared" si="47"/>
      </c>
      <c r="G494" s="17">
        <f t="shared" si="44"/>
      </c>
    </row>
    <row r="495" spans="2:7" ht="14.25">
      <c r="B495" s="16">
        <f t="shared" si="45"/>
      </c>
      <c r="C495" s="17">
        <f t="shared" si="46"/>
      </c>
      <c r="D495" s="17">
        <f t="shared" si="42"/>
      </c>
      <c r="E495" s="17">
        <f t="shared" si="43"/>
      </c>
      <c r="F495" s="17">
        <f t="shared" si="47"/>
      </c>
      <c r="G495" s="17">
        <f t="shared" si="44"/>
      </c>
    </row>
    <row r="496" spans="2:7" ht="14.25">
      <c r="B496" s="16">
        <f t="shared" si="45"/>
      </c>
      <c r="C496" s="17">
        <f t="shared" si="46"/>
      </c>
      <c r="D496" s="17">
        <f t="shared" si="42"/>
      </c>
      <c r="E496" s="17">
        <f t="shared" si="43"/>
      </c>
      <c r="F496" s="17">
        <f t="shared" si="47"/>
      </c>
      <c r="G496" s="17">
        <f t="shared" si="44"/>
      </c>
    </row>
    <row r="497" spans="2:7" ht="14.25">
      <c r="B497" s="16">
        <f t="shared" si="45"/>
      </c>
      <c r="C497" s="17">
        <f t="shared" si="46"/>
      </c>
      <c r="D497" s="17">
        <f t="shared" si="42"/>
      </c>
      <c r="E497" s="17">
        <f t="shared" si="43"/>
      </c>
      <c r="F497" s="17">
        <f t="shared" si="47"/>
      </c>
      <c r="G497" s="17">
        <f t="shared" si="44"/>
      </c>
    </row>
    <row r="498" spans="2:7" ht="14.25">
      <c r="B498" s="16">
        <f t="shared" si="45"/>
      </c>
      <c r="C498" s="17">
        <f t="shared" si="46"/>
      </c>
      <c r="D498" s="17">
        <f t="shared" si="42"/>
      </c>
      <c r="E498" s="17">
        <f t="shared" si="43"/>
      </c>
      <c r="F498" s="17">
        <f t="shared" si="47"/>
      </c>
      <c r="G498" s="17">
        <f t="shared" si="44"/>
      </c>
    </row>
    <row r="499" spans="2:7" ht="14.25">
      <c r="B499" s="16">
        <f t="shared" si="45"/>
      </c>
      <c r="C499" s="17">
        <f t="shared" si="46"/>
      </c>
      <c r="D499" s="17">
        <f t="shared" si="42"/>
      </c>
      <c r="E499" s="17">
        <f t="shared" si="43"/>
      </c>
      <c r="F499" s="17">
        <f t="shared" si="47"/>
      </c>
      <c r="G499" s="17">
        <f t="shared" si="44"/>
      </c>
    </row>
    <row r="500" spans="2:7" ht="14.25">
      <c r="B500" s="16">
        <f t="shared" si="45"/>
      </c>
      <c r="C500" s="17">
        <f t="shared" si="46"/>
      </c>
      <c r="D500" s="17">
        <f t="shared" si="42"/>
      </c>
      <c r="E500" s="17">
        <f t="shared" si="43"/>
      </c>
      <c r="F500" s="17">
        <f t="shared" si="47"/>
      </c>
      <c r="G500" s="17">
        <f t="shared" si="44"/>
      </c>
    </row>
    <row r="501" spans="2:7" ht="14.25">
      <c r="B501" s="16">
        <f t="shared" si="45"/>
      </c>
      <c r="C501" s="17">
        <f t="shared" si="46"/>
      </c>
      <c r="D501" s="17">
        <f t="shared" si="42"/>
      </c>
      <c r="E501" s="17">
        <f t="shared" si="43"/>
      </c>
      <c r="F501" s="17">
        <f t="shared" si="47"/>
      </c>
      <c r="G501" s="17">
        <f t="shared" si="44"/>
      </c>
    </row>
    <row r="502" spans="2:7" ht="14.25">
      <c r="B502" s="16">
        <f t="shared" si="45"/>
      </c>
      <c r="C502" s="17">
        <f t="shared" si="46"/>
      </c>
      <c r="D502" s="17">
        <f t="shared" si="42"/>
      </c>
      <c r="E502" s="17">
        <f t="shared" si="43"/>
      </c>
      <c r="F502" s="17">
        <f t="shared" si="47"/>
      </c>
      <c r="G502" s="17">
        <f t="shared" si="44"/>
      </c>
    </row>
    <row r="503" spans="2:7" ht="14.25">
      <c r="B503" s="16">
        <f t="shared" si="45"/>
      </c>
      <c r="C503" s="17">
        <f t="shared" si="46"/>
      </c>
      <c r="D503" s="17">
        <f t="shared" si="42"/>
      </c>
      <c r="E503" s="17">
        <f t="shared" si="43"/>
      </c>
      <c r="F503" s="17">
        <f t="shared" si="47"/>
      </c>
      <c r="G503" s="17">
        <f t="shared" si="44"/>
      </c>
    </row>
    <row r="504" spans="2:7" ht="14.25">
      <c r="B504" s="16">
        <f t="shared" si="45"/>
      </c>
      <c r="C504" s="17">
        <f t="shared" si="46"/>
      </c>
      <c r="D504" s="17">
        <f t="shared" si="42"/>
      </c>
      <c r="E504" s="17">
        <f t="shared" si="43"/>
      </c>
      <c r="F504" s="17">
        <f t="shared" si="47"/>
      </c>
      <c r="G504" s="17">
        <f t="shared" si="44"/>
      </c>
    </row>
    <row r="505" spans="2:7" ht="14.25">
      <c r="B505" s="16">
        <f t="shared" si="45"/>
      </c>
      <c r="C505" s="17">
        <f t="shared" si="46"/>
      </c>
      <c r="D505" s="17">
        <f t="shared" si="42"/>
      </c>
      <c r="E505" s="17">
        <f t="shared" si="43"/>
      </c>
      <c r="F505" s="17">
        <f t="shared" si="47"/>
      </c>
      <c r="G505" s="17">
        <f t="shared" si="44"/>
      </c>
    </row>
    <row r="506" spans="2:7" ht="14.25">
      <c r="B506" s="16">
        <f t="shared" si="45"/>
      </c>
      <c r="C506" s="17">
        <f t="shared" si="46"/>
      </c>
      <c r="D506" s="17">
        <f t="shared" si="42"/>
      </c>
      <c r="E506" s="17">
        <f t="shared" si="43"/>
      </c>
      <c r="F506" s="17">
        <f t="shared" si="47"/>
      </c>
      <c r="G506" s="17">
        <f t="shared" si="44"/>
      </c>
    </row>
    <row r="507" spans="2:7" ht="14.25">
      <c r="B507" s="16">
        <f t="shared" si="45"/>
      </c>
      <c r="C507" s="17">
        <f t="shared" si="46"/>
      </c>
      <c r="D507" s="17">
        <f t="shared" si="42"/>
      </c>
      <c r="E507" s="17">
        <f t="shared" si="43"/>
      </c>
      <c r="F507" s="17">
        <f t="shared" si="47"/>
      </c>
      <c r="G507" s="17">
        <f t="shared" si="44"/>
      </c>
    </row>
    <row r="508" spans="2:7" ht="14.25">
      <c r="B508" s="16">
        <f t="shared" si="45"/>
      </c>
      <c r="C508" s="17">
        <f t="shared" si="46"/>
      </c>
      <c r="D508" s="17">
        <f t="shared" si="42"/>
      </c>
      <c r="E508" s="17">
        <f t="shared" si="43"/>
      </c>
      <c r="F508" s="17">
        <f t="shared" si="47"/>
      </c>
      <c r="G508" s="17">
        <f t="shared" si="44"/>
      </c>
    </row>
    <row r="509" spans="2:7" ht="14.25">
      <c r="B509" s="16">
        <f t="shared" si="45"/>
      </c>
      <c r="C509" s="17">
        <f t="shared" si="46"/>
      </c>
      <c r="D509" s="17">
        <f t="shared" si="42"/>
      </c>
      <c r="E509" s="17">
        <f t="shared" si="43"/>
      </c>
      <c r="F509" s="17">
        <f t="shared" si="47"/>
      </c>
      <c r="G509" s="17">
        <f t="shared" si="44"/>
      </c>
    </row>
    <row r="510" spans="2:7" ht="14.25">
      <c r="B510" s="16">
        <f t="shared" si="45"/>
      </c>
      <c r="C510" s="17">
        <f t="shared" si="46"/>
      </c>
      <c r="D510" s="17">
        <f t="shared" si="42"/>
      </c>
      <c r="E510" s="17">
        <f t="shared" si="43"/>
      </c>
      <c r="F510" s="17">
        <f t="shared" si="47"/>
      </c>
      <c r="G510" s="17">
        <f t="shared" si="44"/>
      </c>
    </row>
    <row r="511" spans="2:7" ht="14.25">
      <c r="B511" s="16">
        <f t="shared" si="45"/>
      </c>
      <c r="C511" s="17">
        <f t="shared" si="46"/>
      </c>
      <c r="D511" s="17">
        <f t="shared" si="42"/>
      </c>
      <c r="E511" s="17">
        <f t="shared" si="43"/>
      </c>
      <c r="F511" s="17">
        <f t="shared" si="47"/>
      </c>
      <c r="G511" s="17">
        <f t="shared" si="44"/>
      </c>
    </row>
    <row r="512" spans="2:7" ht="14.25">
      <c r="B512" s="16">
        <f t="shared" si="45"/>
      </c>
      <c r="C512" s="17">
        <f t="shared" si="46"/>
      </c>
      <c r="D512" s="17">
        <f t="shared" si="42"/>
      </c>
      <c r="E512" s="17">
        <f t="shared" si="43"/>
      </c>
      <c r="F512" s="17">
        <f t="shared" si="47"/>
      </c>
      <c r="G512" s="17">
        <f t="shared" si="44"/>
      </c>
    </row>
    <row r="513" spans="2:7" ht="14.25">
      <c r="B513" s="16">
        <f t="shared" si="45"/>
      </c>
      <c r="C513" s="17">
        <f t="shared" si="46"/>
      </c>
      <c r="D513" s="17">
        <f t="shared" si="42"/>
      </c>
      <c r="E513" s="17">
        <f t="shared" si="43"/>
      </c>
      <c r="F513" s="17">
        <f t="shared" si="47"/>
      </c>
      <c r="G513" s="17">
        <f t="shared" si="44"/>
      </c>
    </row>
    <row r="514" spans="2:7" ht="14.25">
      <c r="B514" s="16">
        <f t="shared" si="45"/>
      </c>
      <c r="C514" s="17">
        <f t="shared" si="46"/>
      </c>
      <c r="D514" s="17">
        <f t="shared" si="42"/>
      </c>
      <c r="E514" s="17">
        <f t="shared" si="43"/>
      </c>
      <c r="F514" s="17">
        <f t="shared" si="47"/>
      </c>
      <c r="G514" s="17">
        <f t="shared" si="44"/>
      </c>
    </row>
    <row r="515" spans="2:7" ht="14.25">
      <c r="B515" s="16">
        <f t="shared" si="45"/>
      </c>
      <c r="C515" s="17">
        <f t="shared" si="46"/>
      </c>
      <c r="D515" s="17">
        <f t="shared" si="42"/>
      </c>
      <c r="E515" s="17">
        <f t="shared" si="43"/>
      </c>
      <c r="F515" s="17">
        <f t="shared" si="47"/>
      </c>
      <c r="G515" s="17">
        <f t="shared" si="44"/>
      </c>
    </row>
    <row r="516" spans="2:7" ht="14.25">
      <c r="B516" s="16">
        <f t="shared" si="45"/>
      </c>
      <c r="C516" s="17">
        <f t="shared" si="46"/>
      </c>
      <c r="D516" s="17">
        <f t="shared" si="42"/>
      </c>
      <c r="E516" s="17">
        <f t="shared" si="43"/>
      </c>
      <c r="F516" s="17">
        <f t="shared" si="47"/>
      </c>
      <c r="G516" s="17">
        <f t="shared" si="44"/>
      </c>
    </row>
    <row r="517" spans="2:7" ht="14.25">
      <c r="B517" s="16">
        <f t="shared" si="45"/>
      </c>
      <c r="C517" s="17">
        <f t="shared" si="46"/>
      </c>
      <c r="D517" s="17">
        <f t="shared" si="42"/>
      </c>
      <c r="E517" s="17">
        <f t="shared" si="43"/>
      </c>
      <c r="F517" s="17">
        <f t="shared" si="47"/>
      </c>
      <c r="G517" s="17">
        <f t="shared" si="44"/>
      </c>
    </row>
    <row r="518" spans="2:7" ht="14.25">
      <c r="B518" s="16">
        <f t="shared" si="45"/>
      </c>
      <c r="C518" s="17">
        <f t="shared" si="46"/>
      </c>
      <c r="D518" s="17">
        <f t="shared" si="42"/>
      </c>
      <c r="E518" s="17">
        <f t="shared" si="43"/>
      </c>
      <c r="F518" s="17">
        <f t="shared" si="47"/>
      </c>
      <c r="G518" s="17">
        <f t="shared" si="44"/>
      </c>
    </row>
    <row r="519" spans="2:7" ht="14.25">
      <c r="B519" s="16">
        <f t="shared" si="45"/>
      </c>
      <c r="C519" s="17">
        <f t="shared" si="46"/>
      </c>
      <c r="D519" s="17">
        <f t="shared" si="42"/>
      </c>
      <c r="E519" s="17">
        <f t="shared" si="43"/>
      </c>
      <c r="F519" s="17">
        <f t="shared" si="47"/>
      </c>
      <c r="G519" s="17">
        <f t="shared" si="44"/>
      </c>
    </row>
    <row r="520" spans="2:7" ht="14.25">
      <c r="B520" s="16">
        <f t="shared" si="45"/>
      </c>
      <c r="C520" s="17">
        <f t="shared" si="46"/>
      </c>
      <c r="D520" s="17">
        <f t="shared" si="42"/>
      </c>
      <c r="E520" s="17">
        <f t="shared" si="43"/>
      </c>
      <c r="F520" s="17">
        <f t="shared" si="47"/>
      </c>
      <c r="G520" s="17">
        <f t="shared" si="44"/>
      </c>
    </row>
    <row r="521" spans="2:7" ht="14.25">
      <c r="B521" s="16">
        <f t="shared" si="45"/>
      </c>
      <c r="C521" s="17">
        <f t="shared" si="46"/>
      </c>
      <c r="D521" s="17">
        <f aca="true" t="shared" si="48" ref="D521:D584">IF(B521="","",Greiðsla)</f>
      </c>
      <c r="E521" s="17">
        <f aca="true" t="shared" si="49" ref="E521:E584">IF(B521="","",C521*Vextir/12)</f>
      </c>
      <c r="F521" s="17">
        <f t="shared" si="47"/>
      </c>
      <c r="G521" s="17">
        <f aca="true" t="shared" si="50" ref="G521:G584">IF(B521="","",C521-D521)</f>
      </c>
    </row>
    <row r="522" spans="2:7" ht="14.25">
      <c r="B522" s="16">
        <f aca="true" t="shared" si="51" ref="B522:B585">IF(OR(B521="",B521=Fj.afborgana),"",B521+1)</f>
      </c>
      <c r="C522" s="17">
        <f aca="true" t="shared" si="52" ref="C522:C585">IF(B522="","",G521)</f>
      </c>
      <c r="D522" s="17">
        <f t="shared" si="48"/>
      </c>
      <c r="E522" s="17">
        <f t="shared" si="49"/>
      </c>
      <c r="F522" s="17">
        <f aca="true" t="shared" si="53" ref="F522:F585">IF(D522="","",D522+E522)</f>
      </c>
      <c r="G522" s="17">
        <f t="shared" si="50"/>
      </c>
    </row>
    <row r="523" spans="2:7" ht="14.25">
      <c r="B523" s="16">
        <f t="shared" si="51"/>
      </c>
      <c r="C523" s="17">
        <f t="shared" si="52"/>
      </c>
      <c r="D523" s="17">
        <f t="shared" si="48"/>
      </c>
      <c r="E523" s="17">
        <f t="shared" si="49"/>
      </c>
      <c r="F523" s="17">
        <f t="shared" si="53"/>
      </c>
      <c r="G523" s="17">
        <f t="shared" si="50"/>
      </c>
    </row>
    <row r="524" spans="2:7" ht="14.25">
      <c r="B524" s="16">
        <f t="shared" si="51"/>
      </c>
      <c r="C524" s="17">
        <f t="shared" si="52"/>
      </c>
      <c r="D524" s="17">
        <f t="shared" si="48"/>
      </c>
      <c r="E524" s="17">
        <f t="shared" si="49"/>
      </c>
      <c r="F524" s="17">
        <f t="shared" si="53"/>
      </c>
      <c r="G524" s="17">
        <f t="shared" si="50"/>
      </c>
    </row>
    <row r="525" spans="2:7" ht="14.25">
      <c r="B525" s="16">
        <f t="shared" si="51"/>
      </c>
      <c r="C525" s="17">
        <f t="shared" si="52"/>
      </c>
      <c r="D525" s="17">
        <f t="shared" si="48"/>
      </c>
      <c r="E525" s="17">
        <f t="shared" si="49"/>
      </c>
      <c r="F525" s="17">
        <f t="shared" si="53"/>
      </c>
      <c r="G525" s="17">
        <f t="shared" si="50"/>
      </c>
    </row>
    <row r="526" spans="2:7" ht="14.25">
      <c r="B526" s="16">
        <f t="shared" si="51"/>
      </c>
      <c r="C526" s="17">
        <f t="shared" si="52"/>
      </c>
      <c r="D526" s="17">
        <f t="shared" si="48"/>
      </c>
      <c r="E526" s="17">
        <f t="shared" si="49"/>
      </c>
      <c r="F526" s="17">
        <f t="shared" si="53"/>
      </c>
      <c r="G526" s="17">
        <f t="shared" si="50"/>
      </c>
    </row>
    <row r="527" spans="2:7" ht="14.25">
      <c r="B527" s="16">
        <f t="shared" si="51"/>
      </c>
      <c r="C527" s="17">
        <f t="shared" si="52"/>
      </c>
      <c r="D527" s="17">
        <f t="shared" si="48"/>
      </c>
      <c r="E527" s="17">
        <f t="shared" si="49"/>
      </c>
      <c r="F527" s="17">
        <f t="shared" si="53"/>
      </c>
      <c r="G527" s="17">
        <f t="shared" si="50"/>
      </c>
    </row>
    <row r="528" spans="2:7" ht="14.25">
      <c r="B528" s="16">
        <f t="shared" si="51"/>
      </c>
      <c r="C528" s="17">
        <f t="shared" si="52"/>
      </c>
      <c r="D528" s="17">
        <f t="shared" si="48"/>
      </c>
      <c r="E528" s="17">
        <f t="shared" si="49"/>
      </c>
      <c r="F528" s="17">
        <f t="shared" si="53"/>
      </c>
      <c r="G528" s="17">
        <f t="shared" si="50"/>
      </c>
    </row>
    <row r="529" spans="2:7" ht="14.25">
      <c r="B529" s="16">
        <f t="shared" si="51"/>
      </c>
      <c r="C529" s="17">
        <f t="shared" si="52"/>
      </c>
      <c r="D529" s="17">
        <f t="shared" si="48"/>
      </c>
      <c r="E529" s="17">
        <f t="shared" si="49"/>
      </c>
      <c r="F529" s="17">
        <f t="shared" si="53"/>
      </c>
      <c r="G529" s="17">
        <f t="shared" si="50"/>
      </c>
    </row>
    <row r="530" spans="2:7" ht="14.25">
      <c r="B530" s="16">
        <f t="shared" si="51"/>
      </c>
      <c r="C530" s="17">
        <f t="shared" si="52"/>
      </c>
      <c r="D530" s="17">
        <f t="shared" si="48"/>
      </c>
      <c r="E530" s="17">
        <f t="shared" si="49"/>
      </c>
      <c r="F530" s="17">
        <f t="shared" si="53"/>
      </c>
      <c r="G530" s="17">
        <f t="shared" si="50"/>
      </c>
    </row>
    <row r="531" spans="2:7" ht="14.25">
      <c r="B531" s="16">
        <f t="shared" si="51"/>
      </c>
      <c r="C531" s="17">
        <f t="shared" si="52"/>
      </c>
      <c r="D531" s="17">
        <f t="shared" si="48"/>
      </c>
      <c r="E531" s="17">
        <f t="shared" si="49"/>
      </c>
      <c r="F531" s="17">
        <f t="shared" si="53"/>
      </c>
      <c r="G531" s="17">
        <f t="shared" si="50"/>
      </c>
    </row>
    <row r="532" spans="2:7" ht="14.25">
      <c r="B532" s="16">
        <f t="shared" si="51"/>
      </c>
      <c r="C532" s="17">
        <f t="shared" si="52"/>
      </c>
      <c r="D532" s="17">
        <f t="shared" si="48"/>
      </c>
      <c r="E532" s="17">
        <f t="shared" si="49"/>
      </c>
      <c r="F532" s="17">
        <f t="shared" si="53"/>
      </c>
      <c r="G532" s="17">
        <f t="shared" si="50"/>
      </c>
    </row>
    <row r="533" spans="2:7" ht="14.25">
      <c r="B533" s="16">
        <f t="shared" si="51"/>
      </c>
      <c r="C533" s="17">
        <f t="shared" si="52"/>
      </c>
      <c r="D533" s="17">
        <f t="shared" si="48"/>
      </c>
      <c r="E533" s="17">
        <f t="shared" si="49"/>
      </c>
      <c r="F533" s="17">
        <f t="shared" si="53"/>
      </c>
      <c r="G533" s="17">
        <f t="shared" si="50"/>
      </c>
    </row>
    <row r="534" spans="2:7" ht="14.25">
      <c r="B534" s="16">
        <f t="shared" si="51"/>
      </c>
      <c r="C534" s="17">
        <f t="shared" si="52"/>
      </c>
      <c r="D534" s="17">
        <f t="shared" si="48"/>
      </c>
      <c r="E534" s="17">
        <f t="shared" si="49"/>
      </c>
      <c r="F534" s="17">
        <f t="shared" si="53"/>
      </c>
      <c r="G534" s="17">
        <f t="shared" si="50"/>
      </c>
    </row>
    <row r="535" spans="2:7" ht="14.25">
      <c r="B535" s="16">
        <f t="shared" si="51"/>
      </c>
      <c r="C535" s="17">
        <f t="shared" si="52"/>
      </c>
      <c r="D535" s="17">
        <f t="shared" si="48"/>
      </c>
      <c r="E535" s="17">
        <f t="shared" si="49"/>
      </c>
      <c r="F535" s="17">
        <f t="shared" si="53"/>
      </c>
      <c r="G535" s="17">
        <f t="shared" si="50"/>
      </c>
    </row>
    <row r="536" spans="2:7" ht="14.25">
      <c r="B536" s="16">
        <f t="shared" si="51"/>
      </c>
      <c r="C536" s="17">
        <f t="shared" si="52"/>
      </c>
      <c r="D536" s="17">
        <f t="shared" si="48"/>
      </c>
      <c r="E536" s="17">
        <f t="shared" si="49"/>
      </c>
      <c r="F536" s="17">
        <f t="shared" si="53"/>
      </c>
      <c r="G536" s="17">
        <f t="shared" si="50"/>
      </c>
    </row>
    <row r="537" spans="2:7" ht="14.25">
      <c r="B537" s="16">
        <f t="shared" si="51"/>
      </c>
      <c r="C537" s="17">
        <f t="shared" si="52"/>
      </c>
      <c r="D537" s="17">
        <f t="shared" si="48"/>
      </c>
      <c r="E537" s="17">
        <f t="shared" si="49"/>
      </c>
      <c r="F537" s="17">
        <f t="shared" si="53"/>
      </c>
      <c r="G537" s="17">
        <f t="shared" si="50"/>
      </c>
    </row>
    <row r="538" spans="2:7" ht="14.25">
      <c r="B538" s="16">
        <f t="shared" si="51"/>
      </c>
      <c r="C538" s="17">
        <f t="shared" si="52"/>
      </c>
      <c r="D538" s="17">
        <f t="shared" si="48"/>
      </c>
      <c r="E538" s="17">
        <f t="shared" si="49"/>
      </c>
      <c r="F538" s="17">
        <f t="shared" si="53"/>
      </c>
      <c r="G538" s="17">
        <f t="shared" si="50"/>
      </c>
    </row>
    <row r="539" spans="2:7" ht="14.25">
      <c r="B539" s="16">
        <f t="shared" si="51"/>
      </c>
      <c r="C539" s="17">
        <f t="shared" si="52"/>
      </c>
      <c r="D539" s="17">
        <f t="shared" si="48"/>
      </c>
      <c r="E539" s="17">
        <f t="shared" si="49"/>
      </c>
      <c r="F539" s="17">
        <f t="shared" si="53"/>
      </c>
      <c r="G539" s="17">
        <f t="shared" si="50"/>
      </c>
    </row>
    <row r="540" spans="2:7" ht="14.25">
      <c r="B540" s="16">
        <f t="shared" si="51"/>
      </c>
      <c r="C540" s="17">
        <f t="shared" si="52"/>
      </c>
      <c r="D540" s="17">
        <f t="shared" si="48"/>
      </c>
      <c r="E540" s="17">
        <f t="shared" si="49"/>
      </c>
      <c r="F540" s="17">
        <f t="shared" si="53"/>
      </c>
      <c r="G540" s="17">
        <f t="shared" si="50"/>
      </c>
    </row>
    <row r="541" spans="2:7" ht="14.25">
      <c r="B541" s="16">
        <f t="shared" si="51"/>
      </c>
      <c r="C541" s="17">
        <f t="shared" si="52"/>
      </c>
      <c r="D541" s="17">
        <f t="shared" si="48"/>
      </c>
      <c r="E541" s="17">
        <f t="shared" si="49"/>
      </c>
      <c r="F541" s="17">
        <f t="shared" si="53"/>
      </c>
      <c r="G541" s="17">
        <f t="shared" si="50"/>
      </c>
    </row>
    <row r="542" spans="2:7" ht="14.25">
      <c r="B542" s="16">
        <f t="shared" si="51"/>
      </c>
      <c r="C542" s="17">
        <f t="shared" si="52"/>
      </c>
      <c r="D542" s="17">
        <f t="shared" si="48"/>
      </c>
      <c r="E542" s="17">
        <f t="shared" si="49"/>
      </c>
      <c r="F542" s="17">
        <f t="shared" si="53"/>
      </c>
      <c r="G542" s="17">
        <f t="shared" si="50"/>
      </c>
    </row>
    <row r="543" spans="2:7" ht="14.25">
      <c r="B543" s="16">
        <f t="shared" si="51"/>
      </c>
      <c r="C543" s="17">
        <f t="shared" si="52"/>
      </c>
      <c r="D543" s="17">
        <f t="shared" si="48"/>
      </c>
      <c r="E543" s="17">
        <f t="shared" si="49"/>
      </c>
      <c r="F543" s="17">
        <f t="shared" si="53"/>
      </c>
      <c r="G543" s="17">
        <f t="shared" si="50"/>
      </c>
    </row>
    <row r="544" spans="2:7" ht="14.25">
      <c r="B544" s="16">
        <f t="shared" si="51"/>
      </c>
      <c r="C544" s="17">
        <f t="shared" si="52"/>
      </c>
      <c r="D544" s="17">
        <f t="shared" si="48"/>
      </c>
      <c r="E544" s="17">
        <f t="shared" si="49"/>
      </c>
      <c r="F544" s="17">
        <f t="shared" si="53"/>
      </c>
      <c r="G544" s="17">
        <f t="shared" si="50"/>
      </c>
    </row>
    <row r="545" spans="2:7" ht="14.25">
      <c r="B545" s="16">
        <f t="shared" si="51"/>
      </c>
      <c r="C545" s="17">
        <f t="shared" si="52"/>
      </c>
      <c r="D545" s="17">
        <f t="shared" si="48"/>
      </c>
      <c r="E545" s="17">
        <f t="shared" si="49"/>
      </c>
      <c r="F545" s="17">
        <f t="shared" si="53"/>
      </c>
      <c r="G545" s="17">
        <f t="shared" si="50"/>
      </c>
    </row>
    <row r="546" spans="2:7" ht="14.25">
      <c r="B546" s="16">
        <f t="shared" si="51"/>
      </c>
      <c r="C546" s="17">
        <f t="shared" si="52"/>
      </c>
      <c r="D546" s="17">
        <f t="shared" si="48"/>
      </c>
      <c r="E546" s="17">
        <f t="shared" si="49"/>
      </c>
      <c r="F546" s="17">
        <f t="shared" si="53"/>
      </c>
      <c r="G546" s="17">
        <f t="shared" si="50"/>
      </c>
    </row>
    <row r="547" spans="2:7" ht="14.25">
      <c r="B547" s="16">
        <f t="shared" si="51"/>
      </c>
      <c r="C547" s="17">
        <f t="shared" si="52"/>
      </c>
      <c r="D547" s="17">
        <f t="shared" si="48"/>
      </c>
      <c r="E547" s="17">
        <f t="shared" si="49"/>
      </c>
      <c r="F547" s="17">
        <f t="shared" si="53"/>
      </c>
      <c r="G547" s="17">
        <f t="shared" si="50"/>
      </c>
    </row>
    <row r="548" spans="2:7" ht="14.25">
      <c r="B548" s="16">
        <f t="shared" si="51"/>
      </c>
      <c r="C548" s="17">
        <f t="shared" si="52"/>
      </c>
      <c r="D548" s="17">
        <f t="shared" si="48"/>
      </c>
      <c r="E548" s="17">
        <f t="shared" si="49"/>
      </c>
      <c r="F548" s="17">
        <f t="shared" si="53"/>
      </c>
      <c r="G548" s="17">
        <f t="shared" si="50"/>
      </c>
    </row>
    <row r="549" spans="2:7" ht="14.25">
      <c r="B549" s="16">
        <f t="shared" si="51"/>
      </c>
      <c r="C549" s="17">
        <f t="shared" si="52"/>
      </c>
      <c r="D549" s="17">
        <f t="shared" si="48"/>
      </c>
      <c r="E549" s="17">
        <f t="shared" si="49"/>
      </c>
      <c r="F549" s="17">
        <f t="shared" si="53"/>
      </c>
      <c r="G549" s="17">
        <f t="shared" si="50"/>
      </c>
    </row>
    <row r="550" spans="2:7" ht="14.25">
      <c r="B550" s="16">
        <f t="shared" si="51"/>
      </c>
      <c r="C550" s="17">
        <f t="shared" si="52"/>
      </c>
      <c r="D550" s="17">
        <f t="shared" si="48"/>
      </c>
      <c r="E550" s="17">
        <f t="shared" si="49"/>
      </c>
      <c r="F550" s="17">
        <f t="shared" si="53"/>
      </c>
      <c r="G550" s="17">
        <f t="shared" si="50"/>
      </c>
    </row>
    <row r="551" spans="2:7" ht="14.25">
      <c r="B551" s="16">
        <f t="shared" si="51"/>
      </c>
      <c r="C551" s="17">
        <f t="shared" si="52"/>
      </c>
      <c r="D551" s="17">
        <f t="shared" si="48"/>
      </c>
      <c r="E551" s="17">
        <f t="shared" si="49"/>
      </c>
      <c r="F551" s="17">
        <f t="shared" si="53"/>
      </c>
      <c r="G551" s="17">
        <f t="shared" si="50"/>
      </c>
    </row>
    <row r="552" spans="2:7" ht="14.25">
      <c r="B552" s="16">
        <f t="shared" si="51"/>
      </c>
      <c r="C552" s="17">
        <f t="shared" si="52"/>
      </c>
      <c r="D552" s="17">
        <f t="shared" si="48"/>
      </c>
      <c r="E552" s="17">
        <f t="shared" si="49"/>
      </c>
      <c r="F552" s="17">
        <f t="shared" si="53"/>
      </c>
      <c r="G552" s="17">
        <f t="shared" si="50"/>
      </c>
    </row>
    <row r="553" spans="2:7" ht="14.25">
      <c r="B553" s="16">
        <f t="shared" si="51"/>
      </c>
      <c r="C553" s="17">
        <f t="shared" si="52"/>
      </c>
      <c r="D553" s="17">
        <f t="shared" si="48"/>
      </c>
      <c r="E553" s="17">
        <f t="shared" si="49"/>
      </c>
      <c r="F553" s="17">
        <f t="shared" si="53"/>
      </c>
      <c r="G553" s="17">
        <f t="shared" si="50"/>
      </c>
    </row>
    <row r="554" spans="2:7" ht="14.25">
      <c r="B554" s="16">
        <f t="shared" si="51"/>
      </c>
      <c r="C554" s="17">
        <f t="shared" si="52"/>
      </c>
      <c r="D554" s="17">
        <f t="shared" si="48"/>
      </c>
      <c r="E554" s="17">
        <f t="shared" si="49"/>
      </c>
      <c r="F554" s="17">
        <f t="shared" si="53"/>
      </c>
      <c r="G554" s="17">
        <f t="shared" si="50"/>
      </c>
    </row>
    <row r="555" spans="2:7" ht="14.25">
      <c r="B555" s="16">
        <f t="shared" si="51"/>
      </c>
      <c r="C555" s="17">
        <f t="shared" si="52"/>
      </c>
      <c r="D555" s="17">
        <f t="shared" si="48"/>
      </c>
      <c r="E555" s="17">
        <f t="shared" si="49"/>
      </c>
      <c r="F555" s="17">
        <f t="shared" si="53"/>
      </c>
      <c r="G555" s="17">
        <f t="shared" si="50"/>
      </c>
    </row>
    <row r="556" spans="2:7" ht="14.25">
      <c r="B556" s="16">
        <f t="shared" si="51"/>
      </c>
      <c r="C556" s="17">
        <f t="shared" si="52"/>
      </c>
      <c r="D556" s="17">
        <f t="shared" si="48"/>
      </c>
      <c r="E556" s="17">
        <f t="shared" si="49"/>
      </c>
      <c r="F556" s="17">
        <f t="shared" si="53"/>
      </c>
      <c r="G556" s="17">
        <f t="shared" si="50"/>
      </c>
    </row>
    <row r="557" spans="2:7" ht="14.25">
      <c r="B557" s="16">
        <f t="shared" si="51"/>
      </c>
      <c r="C557" s="17">
        <f t="shared" si="52"/>
      </c>
      <c r="D557" s="17">
        <f t="shared" si="48"/>
      </c>
      <c r="E557" s="17">
        <f t="shared" si="49"/>
      </c>
      <c r="F557" s="17">
        <f t="shared" si="53"/>
      </c>
      <c r="G557" s="17">
        <f t="shared" si="50"/>
      </c>
    </row>
    <row r="558" spans="2:7" ht="14.25">
      <c r="B558" s="16">
        <f t="shared" si="51"/>
      </c>
      <c r="C558" s="17">
        <f t="shared" si="52"/>
      </c>
      <c r="D558" s="17">
        <f t="shared" si="48"/>
      </c>
      <c r="E558" s="17">
        <f t="shared" si="49"/>
      </c>
      <c r="F558" s="17">
        <f t="shared" si="53"/>
      </c>
      <c r="G558" s="17">
        <f t="shared" si="50"/>
      </c>
    </row>
    <row r="559" spans="2:7" ht="14.25">
      <c r="B559" s="16">
        <f t="shared" si="51"/>
      </c>
      <c r="C559" s="17">
        <f t="shared" si="52"/>
      </c>
      <c r="D559" s="17">
        <f t="shared" si="48"/>
      </c>
      <c r="E559" s="17">
        <f t="shared" si="49"/>
      </c>
      <c r="F559" s="17">
        <f t="shared" si="53"/>
      </c>
      <c r="G559" s="17">
        <f t="shared" si="50"/>
      </c>
    </row>
    <row r="560" spans="2:7" ht="14.25">
      <c r="B560" s="16">
        <f t="shared" si="51"/>
      </c>
      <c r="C560" s="17">
        <f t="shared" si="52"/>
      </c>
      <c r="D560" s="17">
        <f t="shared" si="48"/>
      </c>
      <c r="E560" s="17">
        <f t="shared" si="49"/>
      </c>
      <c r="F560" s="17">
        <f t="shared" si="53"/>
      </c>
      <c r="G560" s="17">
        <f t="shared" si="50"/>
      </c>
    </row>
    <row r="561" spans="2:7" ht="14.25">
      <c r="B561" s="16">
        <f t="shared" si="51"/>
      </c>
      <c r="C561" s="17">
        <f t="shared" si="52"/>
      </c>
      <c r="D561" s="17">
        <f t="shared" si="48"/>
      </c>
      <c r="E561" s="17">
        <f t="shared" si="49"/>
      </c>
      <c r="F561" s="17">
        <f t="shared" si="53"/>
      </c>
      <c r="G561" s="17">
        <f t="shared" si="50"/>
      </c>
    </row>
    <row r="562" spans="2:7" ht="14.25">
      <c r="B562" s="16">
        <f t="shared" si="51"/>
      </c>
      <c r="C562" s="17">
        <f t="shared" si="52"/>
      </c>
      <c r="D562" s="17">
        <f t="shared" si="48"/>
      </c>
      <c r="E562" s="17">
        <f t="shared" si="49"/>
      </c>
      <c r="F562" s="17">
        <f t="shared" si="53"/>
      </c>
      <c r="G562" s="17">
        <f t="shared" si="50"/>
      </c>
    </row>
    <row r="563" spans="2:7" ht="14.25">
      <c r="B563" s="16">
        <f t="shared" si="51"/>
      </c>
      <c r="C563" s="17">
        <f t="shared" si="52"/>
      </c>
      <c r="D563" s="17">
        <f t="shared" si="48"/>
      </c>
      <c r="E563" s="17">
        <f t="shared" si="49"/>
      </c>
      <c r="F563" s="17">
        <f t="shared" si="53"/>
      </c>
      <c r="G563" s="17">
        <f t="shared" si="50"/>
      </c>
    </row>
    <row r="564" spans="2:7" ht="14.25">
      <c r="B564" s="16">
        <f t="shared" si="51"/>
      </c>
      <c r="C564" s="17">
        <f t="shared" si="52"/>
      </c>
      <c r="D564" s="17">
        <f t="shared" si="48"/>
      </c>
      <c r="E564" s="17">
        <f t="shared" si="49"/>
      </c>
      <c r="F564" s="17">
        <f t="shared" si="53"/>
      </c>
      <c r="G564" s="17">
        <f t="shared" si="50"/>
      </c>
    </row>
    <row r="565" spans="2:7" ht="14.25">
      <c r="B565" s="16">
        <f t="shared" si="51"/>
      </c>
      <c r="C565" s="17">
        <f t="shared" si="52"/>
      </c>
      <c r="D565" s="17">
        <f t="shared" si="48"/>
      </c>
      <c r="E565" s="17">
        <f t="shared" si="49"/>
      </c>
      <c r="F565" s="17">
        <f t="shared" si="53"/>
      </c>
      <c r="G565" s="17">
        <f t="shared" si="50"/>
      </c>
    </row>
    <row r="566" spans="2:7" ht="14.25">
      <c r="B566" s="16">
        <f t="shared" si="51"/>
      </c>
      <c r="C566" s="17">
        <f t="shared" si="52"/>
      </c>
      <c r="D566" s="17">
        <f t="shared" si="48"/>
      </c>
      <c r="E566" s="17">
        <f t="shared" si="49"/>
      </c>
      <c r="F566" s="17">
        <f t="shared" si="53"/>
      </c>
      <c r="G566" s="17">
        <f t="shared" si="50"/>
      </c>
    </row>
    <row r="567" spans="2:7" ht="14.25">
      <c r="B567" s="16">
        <f t="shared" si="51"/>
      </c>
      <c r="C567" s="17">
        <f t="shared" si="52"/>
      </c>
      <c r="D567" s="17">
        <f t="shared" si="48"/>
      </c>
      <c r="E567" s="17">
        <f t="shared" si="49"/>
      </c>
      <c r="F567" s="17">
        <f t="shared" si="53"/>
      </c>
      <c r="G567" s="17">
        <f t="shared" si="50"/>
      </c>
    </row>
    <row r="568" spans="2:7" ht="14.25">
      <c r="B568" s="16">
        <f t="shared" si="51"/>
      </c>
      <c r="C568" s="17">
        <f t="shared" si="52"/>
      </c>
      <c r="D568" s="17">
        <f t="shared" si="48"/>
      </c>
      <c r="E568" s="17">
        <f t="shared" si="49"/>
      </c>
      <c r="F568" s="17">
        <f t="shared" si="53"/>
      </c>
      <c r="G568" s="17">
        <f t="shared" si="50"/>
      </c>
    </row>
    <row r="569" spans="2:7" ht="14.25">
      <c r="B569" s="16">
        <f t="shared" si="51"/>
      </c>
      <c r="C569" s="17">
        <f t="shared" si="52"/>
      </c>
      <c r="D569" s="17">
        <f t="shared" si="48"/>
      </c>
      <c r="E569" s="17">
        <f t="shared" si="49"/>
      </c>
      <c r="F569" s="17">
        <f t="shared" si="53"/>
      </c>
      <c r="G569" s="17">
        <f t="shared" si="50"/>
      </c>
    </row>
    <row r="570" spans="2:7" ht="14.25">
      <c r="B570" s="16">
        <f t="shared" si="51"/>
      </c>
      <c r="C570" s="17">
        <f t="shared" si="52"/>
      </c>
      <c r="D570" s="17">
        <f t="shared" si="48"/>
      </c>
      <c r="E570" s="17">
        <f t="shared" si="49"/>
      </c>
      <c r="F570" s="17">
        <f t="shared" si="53"/>
      </c>
      <c r="G570" s="17">
        <f t="shared" si="50"/>
      </c>
    </row>
    <row r="571" spans="2:7" ht="14.25">
      <c r="B571" s="16">
        <f t="shared" si="51"/>
      </c>
      <c r="C571" s="17">
        <f t="shared" si="52"/>
      </c>
      <c r="D571" s="17">
        <f t="shared" si="48"/>
      </c>
      <c r="E571" s="17">
        <f t="shared" si="49"/>
      </c>
      <c r="F571" s="17">
        <f t="shared" si="53"/>
      </c>
      <c r="G571" s="17">
        <f t="shared" si="50"/>
      </c>
    </row>
    <row r="572" spans="2:7" ht="14.25">
      <c r="B572" s="16">
        <f t="shared" si="51"/>
      </c>
      <c r="C572" s="17">
        <f t="shared" si="52"/>
      </c>
      <c r="D572" s="17">
        <f t="shared" si="48"/>
      </c>
      <c r="E572" s="17">
        <f t="shared" si="49"/>
      </c>
      <c r="F572" s="17">
        <f t="shared" si="53"/>
      </c>
      <c r="G572" s="17">
        <f t="shared" si="50"/>
      </c>
    </row>
    <row r="573" spans="2:7" ht="14.25">
      <c r="B573" s="16">
        <f t="shared" si="51"/>
      </c>
      <c r="C573" s="17">
        <f t="shared" si="52"/>
      </c>
      <c r="D573" s="17">
        <f t="shared" si="48"/>
      </c>
      <c r="E573" s="17">
        <f t="shared" si="49"/>
      </c>
      <c r="F573" s="17">
        <f t="shared" si="53"/>
      </c>
      <c r="G573" s="17">
        <f t="shared" si="50"/>
      </c>
    </row>
    <row r="574" spans="2:7" ht="14.25">
      <c r="B574" s="16">
        <f t="shared" si="51"/>
      </c>
      <c r="C574" s="17">
        <f t="shared" si="52"/>
      </c>
      <c r="D574" s="17">
        <f t="shared" si="48"/>
      </c>
      <c r="E574" s="17">
        <f t="shared" si="49"/>
      </c>
      <c r="F574" s="17">
        <f t="shared" si="53"/>
      </c>
      <c r="G574" s="17">
        <f t="shared" si="50"/>
      </c>
    </row>
    <row r="575" spans="2:7" ht="14.25">
      <c r="B575" s="16">
        <f t="shared" si="51"/>
      </c>
      <c r="C575" s="17">
        <f t="shared" si="52"/>
      </c>
      <c r="D575" s="17">
        <f t="shared" si="48"/>
      </c>
      <c r="E575" s="17">
        <f t="shared" si="49"/>
      </c>
      <c r="F575" s="17">
        <f t="shared" si="53"/>
      </c>
      <c r="G575" s="17">
        <f t="shared" si="50"/>
      </c>
    </row>
    <row r="576" spans="2:7" ht="14.25">
      <c r="B576" s="16">
        <f t="shared" si="51"/>
      </c>
      <c r="C576" s="17">
        <f t="shared" si="52"/>
      </c>
      <c r="D576" s="17">
        <f t="shared" si="48"/>
      </c>
      <c r="E576" s="17">
        <f t="shared" si="49"/>
      </c>
      <c r="F576" s="17">
        <f t="shared" si="53"/>
      </c>
      <c r="G576" s="17">
        <f t="shared" si="50"/>
      </c>
    </row>
    <row r="577" spans="2:7" ht="14.25">
      <c r="B577" s="16">
        <f t="shared" si="51"/>
      </c>
      <c r="C577" s="17">
        <f t="shared" si="52"/>
      </c>
      <c r="D577" s="17">
        <f t="shared" si="48"/>
      </c>
      <c r="E577" s="17">
        <f t="shared" si="49"/>
      </c>
      <c r="F577" s="17">
        <f t="shared" si="53"/>
      </c>
      <c r="G577" s="17">
        <f t="shared" si="50"/>
      </c>
    </row>
    <row r="578" spans="2:7" ht="14.25">
      <c r="B578" s="16">
        <f t="shared" si="51"/>
      </c>
      <c r="C578" s="17">
        <f t="shared" si="52"/>
      </c>
      <c r="D578" s="17">
        <f t="shared" si="48"/>
      </c>
      <c r="E578" s="17">
        <f t="shared" si="49"/>
      </c>
      <c r="F578" s="17">
        <f t="shared" si="53"/>
      </c>
      <c r="G578" s="17">
        <f t="shared" si="50"/>
      </c>
    </row>
    <row r="579" spans="2:7" ht="14.25">
      <c r="B579" s="16">
        <f t="shared" si="51"/>
      </c>
      <c r="C579" s="17">
        <f t="shared" si="52"/>
      </c>
      <c r="D579" s="17">
        <f t="shared" si="48"/>
      </c>
      <c r="E579" s="17">
        <f t="shared" si="49"/>
      </c>
      <c r="F579" s="17">
        <f t="shared" si="53"/>
      </c>
      <c r="G579" s="17">
        <f t="shared" si="50"/>
      </c>
    </row>
    <row r="580" spans="2:7" ht="14.25">
      <c r="B580" s="16">
        <f t="shared" si="51"/>
      </c>
      <c r="C580" s="17">
        <f t="shared" si="52"/>
      </c>
      <c r="D580" s="17">
        <f t="shared" si="48"/>
      </c>
      <c r="E580" s="17">
        <f t="shared" si="49"/>
      </c>
      <c r="F580" s="17">
        <f t="shared" si="53"/>
      </c>
      <c r="G580" s="17">
        <f t="shared" si="50"/>
      </c>
    </row>
    <row r="581" spans="2:7" ht="14.25">
      <c r="B581" s="16">
        <f t="shared" si="51"/>
      </c>
      <c r="C581" s="17">
        <f t="shared" si="52"/>
      </c>
      <c r="D581" s="17">
        <f t="shared" si="48"/>
      </c>
      <c r="E581" s="17">
        <f t="shared" si="49"/>
      </c>
      <c r="F581" s="17">
        <f t="shared" si="53"/>
      </c>
      <c r="G581" s="17">
        <f t="shared" si="50"/>
      </c>
    </row>
    <row r="582" spans="2:7" ht="14.25">
      <c r="B582" s="16">
        <f t="shared" si="51"/>
      </c>
      <c r="C582" s="17">
        <f t="shared" si="52"/>
      </c>
      <c r="D582" s="17">
        <f t="shared" si="48"/>
      </c>
      <c r="E582" s="17">
        <f t="shared" si="49"/>
      </c>
      <c r="F582" s="17">
        <f t="shared" si="53"/>
      </c>
      <c r="G582" s="17">
        <f t="shared" si="50"/>
      </c>
    </row>
    <row r="583" spans="2:7" ht="14.25">
      <c r="B583" s="16">
        <f t="shared" si="51"/>
      </c>
      <c r="C583" s="17">
        <f t="shared" si="52"/>
      </c>
      <c r="D583" s="17">
        <f t="shared" si="48"/>
      </c>
      <c r="E583" s="17">
        <f t="shared" si="49"/>
      </c>
      <c r="F583" s="17">
        <f t="shared" si="53"/>
      </c>
      <c r="G583" s="17">
        <f t="shared" si="50"/>
      </c>
    </row>
    <row r="584" spans="2:7" ht="14.25">
      <c r="B584" s="16">
        <f t="shared" si="51"/>
      </c>
      <c r="C584" s="17">
        <f t="shared" si="52"/>
      </c>
      <c r="D584" s="17">
        <f t="shared" si="48"/>
      </c>
      <c r="E584" s="17">
        <f t="shared" si="49"/>
      </c>
      <c r="F584" s="17">
        <f t="shared" si="53"/>
      </c>
      <c r="G584" s="17">
        <f t="shared" si="50"/>
      </c>
    </row>
    <row r="585" spans="2:7" ht="14.25">
      <c r="B585" s="16">
        <f t="shared" si="51"/>
      </c>
      <c r="C585" s="17">
        <f t="shared" si="52"/>
      </c>
      <c r="D585" s="17">
        <f aca="true" t="shared" si="54" ref="D585:D648">IF(B585="","",Greiðsla)</f>
      </c>
      <c r="E585" s="17">
        <f aca="true" t="shared" si="55" ref="E585:E648">IF(B585="","",C585*Vextir/12)</f>
      </c>
      <c r="F585" s="17">
        <f t="shared" si="53"/>
      </c>
      <c r="G585" s="17">
        <f aca="true" t="shared" si="56" ref="G585:G648">IF(B585="","",C585-D585)</f>
      </c>
    </row>
    <row r="586" spans="2:7" ht="14.25">
      <c r="B586" s="16">
        <f aca="true" t="shared" si="57" ref="B586:B649">IF(OR(B585="",B585=Fj.afborgana),"",B585+1)</f>
      </c>
      <c r="C586" s="17">
        <f aca="true" t="shared" si="58" ref="C586:C649">IF(B586="","",G585)</f>
      </c>
      <c r="D586" s="17">
        <f t="shared" si="54"/>
      </c>
      <c r="E586" s="17">
        <f t="shared" si="55"/>
      </c>
      <c r="F586" s="17">
        <f aca="true" t="shared" si="59" ref="F586:F649">IF(D586="","",D586+E586)</f>
      </c>
      <c r="G586" s="17">
        <f t="shared" si="56"/>
      </c>
    </row>
    <row r="587" spans="2:7" ht="14.25">
      <c r="B587" s="16">
        <f t="shared" si="57"/>
      </c>
      <c r="C587" s="17">
        <f t="shared" si="58"/>
      </c>
      <c r="D587" s="17">
        <f t="shared" si="54"/>
      </c>
      <c r="E587" s="17">
        <f t="shared" si="55"/>
      </c>
      <c r="F587" s="17">
        <f t="shared" si="59"/>
      </c>
      <c r="G587" s="17">
        <f t="shared" si="56"/>
      </c>
    </row>
    <row r="588" spans="2:7" ht="14.25">
      <c r="B588" s="16">
        <f t="shared" si="57"/>
      </c>
      <c r="C588" s="17">
        <f t="shared" si="58"/>
      </c>
      <c r="D588" s="17">
        <f t="shared" si="54"/>
      </c>
      <c r="E588" s="17">
        <f t="shared" si="55"/>
      </c>
      <c r="F588" s="17">
        <f t="shared" si="59"/>
      </c>
      <c r="G588" s="17">
        <f t="shared" si="56"/>
      </c>
    </row>
    <row r="589" spans="2:7" ht="14.25">
      <c r="B589" s="16">
        <f t="shared" si="57"/>
      </c>
      <c r="C589" s="17">
        <f t="shared" si="58"/>
      </c>
      <c r="D589" s="17">
        <f t="shared" si="54"/>
      </c>
      <c r="E589" s="17">
        <f t="shared" si="55"/>
      </c>
      <c r="F589" s="17">
        <f t="shared" si="59"/>
      </c>
      <c r="G589" s="17">
        <f t="shared" si="56"/>
      </c>
    </row>
    <row r="590" spans="2:7" ht="14.25">
      <c r="B590" s="16">
        <f t="shared" si="57"/>
      </c>
      <c r="C590" s="17">
        <f t="shared" si="58"/>
      </c>
      <c r="D590" s="17">
        <f t="shared" si="54"/>
      </c>
      <c r="E590" s="17">
        <f t="shared" si="55"/>
      </c>
      <c r="F590" s="17">
        <f t="shared" si="59"/>
      </c>
      <c r="G590" s="17">
        <f t="shared" si="56"/>
      </c>
    </row>
    <row r="591" spans="2:7" ht="14.25">
      <c r="B591" s="16">
        <f t="shared" si="57"/>
      </c>
      <c r="C591" s="17">
        <f t="shared" si="58"/>
      </c>
      <c r="D591" s="17">
        <f t="shared" si="54"/>
      </c>
      <c r="E591" s="17">
        <f t="shared" si="55"/>
      </c>
      <c r="F591" s="17">
        <f t="shared" si="59"/>
      </c>
      <c r="G591" s="17">
        <f t="shared" si="56"/>
      </c>
    </row>
    <row r="592" spans="2:7" ht="14.25">
      <c r="B592" s="16">
        <f t="shared" si="57"/>
      </c>
      <c r="C592" s="17">
        <f t="shared" si="58"/>
      </c>
      <c r="D592" s="17">
        <f t="shared" si="54"/>
      </c>
      <c r="E592" s="17">
        <f t="shared" si="55"/>
      </c>
      <c r="F592" s="17">
        <f t="shared" si="59"/>
      </c>
      <c r="G592" s="17">
        <f t="shared" si="56"/>
      </c>
    </row>
    <row r="593" spans="2:7" ht="14.25">
      <c r="B593" s="16">
        <f t="shared" si="57"/>
      </c>
      <c r="C593" s="17">
        <f t="shared" si="58"/>
      </c>
      <c r="D593" s="17">
        <f t="shared" si="54"/>
      </c>
      <c r="E593" s="17">
        <f t="shared" si="55"/>
      </c>
      <c r="F593" s="17">
        <f t="shared" si="59"/>
      </c>
      <c r="G593" s="17">
        <f t="shared" si="56"/>
      </c>
    </row>
    <row r="594" spans="2:7" ht="14.25">
      <c r="B594" s="16">
        <f t="shared" si="57"/>
      </c>
      <c r="C594" s="17">
        <f t="shared" si="58"/>
      </c>
      <c r="D594" s="17">
        <f t="shared" si="54"/>
      </c>
      <c r="E594" s="17">
        <f t="shared" si="55"/>
      </c>
      <c r="F594" s="17">
        <f t="shared" si="59"/>
      </c>
      <c r="G594" s="17">
        <f t="shared" si="56"/>
      </c>
    </row>
    <row r="595" spans="2:7" ht="14.25">
      <c r="B595" s="16">
        <f t="shared" si="57"/>
      </c>
      <c r="C595" s="17">
        <f t="shared" si="58"/>
      </c>
      <c r="D595" s="17">
        <f t="shared" si="54"/>
      </c>
      <c r="E595" s="17">
        <f t="shared" si="55"/>
      </c>
      <c r="F595" s="17">
        <f t="shared" si="59"/>
      </c>
      <c r="G595" s="17">
        <f t="shared" si="56"/>
      </c>
    </row>
    <row r="596" spans="2:7" ht="14.25">
      <c r="B596" s="16">
        <f t="shared" si="57"/>
      </c>
      <c r="C596" s="17">
        <f t="shared" si="58"/>
      </c>
      <c r="D596" s="17">
        <f t="shared" si="54"/>
      </c>
      <c r="E596" s="17">
        <f t="shared" si="55"/>
      </c>
      <c r="F596" s="17">
        <f t="shared" si="59"/>
      </c>
      <c r="G596" s="17">
        <f t="shared" si="56"/>
      </c>
    </row>
    <row r="597" spans="2:7" ht="14.25">
      <c r="B597" s="16">
        <f t="shared" si="57"/>
      </c>
      <c r="C597" s="17">
        <f t="shared" si="58"/>
      </c>
      <c r="D597" s="17">
        <f t="shared" si="54"/>
      </c>
      <c r="E597" s="17">
        <f t="shared" si="55"/>
      </c>
      <c r="F597" s="17">
        <f t="shared" si="59"/>
      </c>
      <c r="G597" s="17">
        <f t="shared" si="56"/>
      </c>
    </row>
    <row r="598" spans="2:7" ht="14.25">
      <c r="B598" s="16">
        <f t="shared" si="57"/>
      </c>
      <c r="C598" s="17">
        <f t="shared" si="58"/>
      </c>
      <c r="D598" s="17">
        <f t="shared" si="54"/>
      </c>
      <c r="E598" s="17">
        <f t="shared" si="55"/>
      </c>
      <c r="F598" s="17">
        <f t="shared" si="59"/>
      </c>
      <c r="G598" s="17">
        <f t="shared" si="56"/>
      </c>
    </row>
    <row r="599" spans="2:7" ht="14.25">
      <c r="B599" s="16">
        <f t="shared" si="57"/>
      </c>
      <c r="C599" s="17">
        <f t="shared" si="58"/>
      </c>
      <c r="D599" s="17">
        <f t="shared" si="54"/>
      </c>
      <c r="E599" s="17">
        <f t="shared" si="55"/>
      </c>
      <c r="F599" s="17">
        <f t="shared" si="59"/>
      </c>
      <c r="G599" s="17">
        <f t="shared" si="56"/>
      </c>
    </row>
    <row r="600" spans="2:7" ht="14.25">
      <c r="B600" s="16">
        <f t="shared" si="57"/>
      </c>
      <c r="C600" s="17">
        <f t="shared" si="58"/>
      </c>
      <c r="D600" s="17">
        <f t="shared" si="54"/>
      </c>
      <c r="E600" s="17">
        <f t="shared" si="55"/>
      </c>
      <c r="F600" s="17">
        <f t="shared" si="59"/>
      </c>
      <c r="G600" s="17">
        <f t="shared" si="56"/>
      </c>
    </row>
    <row r="601" spans="2:7" ht="14.25">
      <c r="B601" s="16">
        <f t="shared" si="57"/>
      </c>
      <c r="C601" s="17">
        <f t="shared" si="58"/>
      </c>
      <c r="D601" s="17">
        <f t="shared" si="54"/>
      </c>
      <c r="E601" s="17">
        <f t="shared" si="55"/>
      </c>
      <c r="F601" s="17">
        <f t="shared" si="59"/>
      </c>
      <c r="G601" s="17">
        <f t="shared" si="56"/>
      </c>
    </row>
    <row r="602" spans="2:7" ht="14.25">
      <c r="B602" s="16">
        <f t="shared" si="57"/>
      </c>
      <c r="C602" s="17">
        <f t="shared" si="58"/>
      </c>
      <c r="D602" s="17">
        <f t="shared" si="54"/>
      </c>
      <c r="E602" s="17">
        <f t="shared" si="55"/>
      </c>
      <c r="F602" s="17">
        <f t="shared" si="59"/>
      </c>
      <c r="G602" s="17">
        <f t="shared" si="56"/>
      </c>
    </row>
    <row r="603" spans="2:7" ht="14.25">
      <c r="B603" s="16">
        <f t="shared" si="57"/>
      </c>
      <c r="C603" s="17">
        <f t="shared" si="58"/>
      </c>
      <c r="D603" s="17">
        <f t="shared" si="54"/>
      </c>
      <c r="E603" s="17">
        <f t="shared" si="55"/>
      </c>
      <c r="F603" s="17">
        <f t="shared" si="59"/>
      </c>
      <c r="G603" s="17">
        <f t="shared" si="56"/>
      </c>
    </row>
    <row r="604" spans="2:7" ht="14.25">
      <c r="B604" s="16">
        <f t="shared" si="57"/>
      </c>
      <c r="C604" s="17">
        <f t="shared" si="58"/>
      </c>
      <c r="D604" s="17">
        <f t="shared" si="54"/>
      </c>
      <c r="E604" s="17">
        <f t="shared" si="55"/>
      </c>
      <c r="F604" s="17">
        <f t="shared" si="59"/>
      </c>
      <c r="G604" s="17">
        <f t="shared" si="56"/>
      </c>
    </row>
    <row r="605" spans="2:7" ht="14.25">
      <c r="B605" s="16">
        <f t="shared" si="57"/>
      </c>
      <c r="C605" s="17">
        <f t="shared" si="58"/>
      </c>
      <c r="D605" s="17">
        <f t="shared" si="54"/>
      </c>
      <c r="E605" s="17">
        <f t="shared" si="55"/>
      </c>
      <c r="F605" s="17">
        <f t="shared" si="59"/>
      </c>
      <c r="G605" s="17">
        <f t="shared" si="56"/>
      </c>
    </row>
    <row r="606" spans="2:7" ht="14.25">
      <c r="B606" s="16">
        <f t="shared" si="57"/>
      </c>
      <c r="C606" s="17">
        <f t="shared" si="58"/>
      </c>
      <c r="D606" s="17">
        <f t="shared" si="54"/>
      </c>
      <c r="E606" s="17">
        <f t="shared" si="55"/>
      </c>
      <c r="F606" s="17">
        <f t="shared" si="59"/>
      </c>
      <c r="G606" s="17">
        <f t="shared" si="56"/>
      </c>
    </row>
    <row r="607" spans="2:7" ht="14.25">
      <c r="B607" s="16">
        <f t="shared" si="57"/>
      </c>
      <c r="C607" s="17">
        <f t="shared" si="58"/>
      </c>
      <c r="D607" s="17">
        <f t="shared" si="54"/>
      </c>
      <c r="E607" s="17">
        <f t="shared" si="55"/>
      </c>
      <c r="F607" s="17">
        <f t="shared" si="59"/>
      </c>
      <c r="G607" s="17">
        <f t="shared" si="56"/>
      </c>
    </row>
    <row r="608" spans="2:7" ht="14.25">
      <c r="B608" s="16">
        <f t="shared" si="57"/>
      </c>
      <c r="C608" s="17">
        <f t="shared" si="58"/>
      </c>
      <c r="D608" s="17">
        <f t="shared" si="54"/>
      </c>
      <c r="E608" s="17">
        <f t="shared" si="55"/>
      </c>
      <c r="F608" s="17">
        <f t="shared" si="59"/>
      </c>
      <c r="G608" s="17">
        <f t="shared" si="56"/>
      </c>
    </row>
    <row r="609" spans="2:7" ht="14.25">
      <c r="B609" s="16">
        <f t="shared" si="57"/>
      </c>
      <c r="C609" s="17">
        <f t="shared" si="58"/>
      </c>
      <c r="D609" s="17">
        <f t="shared" si="54"/>
      </c>
      <c r="E609" s="17">
        <f t="shared" si="55"/>
      </c>
      <c r="F609" s="17">
        <f t="shared" si="59"/>
      </c>
      <c r="G609" s="17">
        <f t="shared" si="56"/>
      </c>
    </row>
    <row r="610" spans="2:7" ht="14.25">
      <c r="B610" s="16">
        <f t="shared" si="57"/>
      </c>
      <c r="C610" s="17">
        <f t="shared" si="58"/>
      </c>
      <c r="D610" s="17">
        <f t="shared" si="54"/>
      </c>
      <c r="E610" s="17">
        <f t="shared" si="55"/>
      </c>
      <c r="F610" s="17">
        <f t="shared" si="59"/>
      </c>
      <c r="G610" s="17">
        <f t="shared" si="56"/>
      </c>
    </row>
    <row r="611" spans="2:7" ht="14.25">
      <c r="B611" s="16">
        <f t="shared" si="57"/>
      </c>
      <c r="C611" s="17">
        <f t="shared" si="58"/>
      </c>
      <c r="D611" s="17">
        <f t="shared" si="54"/>
      </c>
      <c r="E611" s="17">
        <f t="shared" si="55"/>
      </c>
      <c r="F611" s="17">
        <f t="shared" si="59"/>
      </c>
      <c r="G611" s="17">
        <f t="shared" si="56"/>
      </c>
    </row>
    <row r="612" spans="2:7" ht="14.25">
      <c r="B612" s="16">
        <f t="shared" si="57"/>
      </c>
      <c r="C612" s="17">
        <f t="shared" si="58"/>
      </c>
      <c r="D612" s="17">
        <f t="shared" si="54"/>
      </c>
      <c r="E612" s="17">
        <f t="shared" si="55"/>
      </c>
      <c r="F612" s="17">
        <f t="shared" si="59"/>
      </c>
      <c r="G612" s="17">
        <f t="shared" si="56"/>
      </c>
    </row>
    <row r="613" spans="2:7" ht="14.25">
      <c r="B613" s="16">
        <f t="shared" si="57"/>
      </c>
      <c r="C613" s="17">
        <f t="shared" si="58"/>
      </c>
      <c r="D613" s="17">
        <f t="shared" si="54"/>
      </c>
      <c r="E613" s="17">
        <f t="shared" si="55"/>
      </c>
      <c r="F613" s="17">
        <f t="shared" si="59"/>
      </c>
      <c r="G613" s="17">
        <f t="shared" si="56"/>
      </c>
    </row>
    <row r="614" spans="2:7" ht="14.25">
      <c r="B614" s="16">
        <f t="shared" si="57"/>
      </c>
      <c r="C614" s="17">
        <f t="shared" si="58"/>
      </c>
      <c r="D614" s="17">
        <f t="shared" si="54"/>
      </c>
      <c r="E614" s="17">
        <f t="shared" si="55"/>
      </c>
      <c r="F614" s="17">
        <f t="shared" si="59"/>
      </c>
      <c r="G614" s="17">
        <f t="shared" si="56"/>
      </c>
    </row>
    <row r="615" spans="2:7" ht="14.25">
      <c r="B615" s="16">
        <f t="shared" si="57"/>
      </c>
      <c r="C615" s="17">
        <f t="shared" si="58"/>
      </c>
      <c r="D615" s="17">
        <f t="shared" si="54"/>
      </c>
      <c r="E615" s="17">
        <f t="shared" si="55"/>
      </c>
      <c r="F615" s="17">
        <f t="shared" si="59"/>
      </c>
      <c r="G615" s="17">
        <f t="shared" si="56"/>
      </c>
    </row>
    <row r="616" spans="2:7" ht="14.25">
      <c r="B616" s="16">
        <f t="shared" si="57"/>
      </c>
      <c r="C616" s="17">
        <f t="shared" si="58"/>
      </c>
      <c r="D616" s="17">
        <f t="shared" si="54"/>
      </c>
      <c r="E616" s="17">
        <f t="shared" si="55"/>
      </c>
      <c r="F616" s="17">
        <f t="shared" si="59"/>
      </c>
      <c r="G616" s="17">
        <f t="shared" si="56"/>
      </c>
    </row>
    <row r="617" spans="2:7" ht="14.25">
      <c r="B617" s="16">
        <f t="shared" si="57"/>
      </c>
      <c r="C617" s="17">
        <f t="shared" si="58"/>
      </c>
      <c r="D617" s="17">
        <f t="shared" si="54"/>
      </c>
      <c r="E617" s="17">
        <f t="shared" si="55"/>
      </c>
      <c r="F617" s="17">
        <f t="shared" si="59"/>
      </c>
      <c r="G617" s="17">
        <f t="shared" si="56"/>
      </c>
    </row>
    <row r="618" spans="2:7" ht="14.25">
      <c r="B618" s="16">
        <f t="shared" si="57"/>
      </c>
      <c r="C618" s="17">
        <f t="shared" si="58"/>
      </c>
      <c r="D618" s="17">
        <f t="shared" si="54"/>
      </c>
      <c r="E618" s="17">
        <f t="shared" si="55"/>
      </c>
      <c r="F618" s="17">
        <f t="shared" si="59"/>
      </c>
      <c r="G618" s="17">
        <f t="shared" si="56"/>
      </c>
    </row>
    <row r="619" spans="2:7" ht="14.25">
      <c r="B619" s="16">
        <f t="shared" si="57"/>
      </c>
      <c r="C619" s="17">
        <f t="shared" si="58"/>
      </c>
      <c r="D619" s="17">
        <f t="shared" si="54"/>
      </c>
      <c r="E619" s="17">
        <f t="shared" si="55"/>
      </c>
      <c r="F619" s="17">
        <f t="shared" si="59"/>
      </c>
      <c r="G619" s="17">
        <f t="shared" si="56"/>
      </c>
    </row>
    <row r="620" spans="2:7" ht="14.25">
      <c r="B620" s="16">
        <f t="shared" si="57"/>
      </c>
      <c r="C620" s="17">
        <f t="shared" si="58"/>
      </c>
      <c r="D620" s="17">
        <f t="shared" si="54"/>
      </c>
      <c r="E620" s="17">
        <f t="shared" si="55"/>
      </c>
      <c r="F620" s="17">
        <f t="shared" si="59"/>
      </c>
      <c r="G620" s="17">
        <f t="shared" si="56"/>
      </c>
    </row>
    <row r="621" spans="2:7" ht="14.25">
      <c r="B621" s="16">
        <f t="shared" si="57"/>
      </c>
      <c r="C621" s="17">
        <f t="shared" si="58"/>
      </c>
      <c r="D621" s="17">
        <f t="shared" si="54"/>
      </c>
      <c r="E621" s="17">
        <f t="shared" si="55"/>
      </c>
      <c r="F621" s="17">
        <f t="shared" si="59"/>
      </c>
      <c r="G621" s="17">
        <f t="shared" si="56"/>
      </c>
    </row>
    <row r="622" spans="2:7" ht="14.25">
      <c r="B622" s="16">
        <f t="shared" si="57"/>
      </c>
      <c r="C622" s="17">
        <f t="shared" si="58"/>
      </c>
      <c r="D622" s="17">
        <f t="shared" si="54"/>
      </c>
      <c r="E622" s="17">
        <f t="shared" si="55"/>
      </c>
      <c r="F622" s="17">
        <f t="shared" si="59"/>
      </c>
      <c r="G622" s="17">
        <f t="shared" si="56"/>
      </c>
    </row>
    <row r="623" spans="2:7" ht="14.25">
      <c r="B623" s="16">
        <f t="shared" si="57"/>
      </c>
      <c r="C623" s="17">
        <f t="shared" si="58"/>
      </c>
      <c r="D623" s="17">
        <f t="shared" si="54"/>
      </c>
      <c r="E623" s="17">
        <f t="shared" si="55"/>
      </c>
      <c r="F623" s="17">
        <f t="shared" si="59"/>
      </c>
      <c r="G623" s="17">
        <f t="shared" si="56"/>
      </c>
    </row>
    <row r="624" spans="2:7" ht="14.25">
      <c r="B624" s="16">
        <f t="shared" si="57"/>
      </c>
      <c r="C624" s="17">
        <f t="shared" si="58"/>
      </c>
      <c r="D624" s="17">
        <f t="shared" si="54"/>
      </c>
      <c r="E624" s="17">
        <f t="shared" si="55"/>
      </c>
      <c r="F624" s="17">
        <f t="shared" si="59"/>
      </c>
      <c r="G624" s="17">
        <f t="shared" si="56"/>
      </c>
    </row>
    <row r="625" spans="2:7" ht="14.25">
      <c r="B625" s="16">
        <f t="shared" si="57"/>
      </c>
      <c r="C625" s="17">
        <f t="shared" si="58"/>
      </c>
      <c r="D625" s="17">
        <f t="shared" si="54"/>
      </c>
      <c r="E625" s="17">
        <f t="shared" si="55"/>
      </c>
      <c r="F625" s="17">
        <f t="shared" si="59"/>
      </c>
      <c r="G625" s="17">
        <f t="shared" si="56"/>
      </c>
    </row>
    <row r="626" spans="2:7" ht="14.25">
      <c r="B626" s="16">
        <f t="shared" si="57"/>
      </c>
      <c r="C626" s="17">
        <f t="shared" si="58"/>
      </c>
      <c r="D626" s="17">
        <f t="shared" si="54"/>
      </c>
      <c r="E626" s="17">
        <f t="shared" si="55"/>
      </c>
      <c r="F626" s="17">
        <f t="shared" si="59"/>
      </c>
      <c r="G626" s="17">
        <f t="shared" si="56"/>
      </c>
    </row>
    <row r="627" spans="2:7" ht="14.25">
      <c r="B627" s="16">
        <f t="shared" si="57"/>
      </c>
      <c r="C627" s="17">
        <f t="shared" si="58"/>
      </c>
      <c r="D627" s="17">
        <f t="shared" si="54"/>
      </c>
      <c r="E627" s="17">
        <f t="shared" si="55"/>
      </c>
      <c r="F627" s="17">
        <f t="shared" si="59"/>
      </c>
      <c r="G627" s="17">
        <f t="shared" si="56"/>
      </c>
    </row>
    <row r="628" spans="2:7" ht="14.25">
      <c r="B628" s="16">
        <f t="shared" si="57"/>
      </c>
      <c r="C628" s="17">
        <f t="shared" si="58"/>
      </c>
      <c r="D628" s="17">
        <f t="shared" si="54"/>
      </c>
      <c r="E628" s="17">
        <f t="shared" si="55"/>
      </c>
      <c r="F628" s="17">
        <f t="shared" si="59"/>
      </c>
      <c r="G628" s="17">
        <f t="shared" si="56"/>
      </c>
    </row>
    <row r="629" spans="2:7" ht="14.25">
      <c r="B629" s="16">
        <f t="shared" si="57"/>
      </c>
      <c r="C629" s="17">
        <f t="shared" si="58"/>
      </c>
      <c r="D629" s="17">
        <f t="shared" si="54"/>
      </c>
      <c r="E629" s="17">
        <f t="shared" si="55"/>
      </c>
      <c r="F629" s="17">
        <f t="shared" si="59"/>
      </c>
      <c r="G629" s="17">
        <f t="shared" si="56"/>
      </c>
    </row>
    <row r="630" spans="2:7" ht="14.25">
      <c r="B630" s="16">
        <f t="shared" si="57"/>
      </c>
      <c r="C630" s="17">
        <f t="shared" si="58"/>
      </c>
      <c r="D630" s="17">
        <f t="shared" si="54"/>
      </c>
      <c r="E630" s="17">
        <f t="shared" si="55"/>
      </c>
      <c r="F630" s="17">
        <f t="shared" si="59"/>
      </c>
      <c r="G630" s="17">
        <f t="shared" si="56"/>
      </c>
    </row>
    <row r="631" spans="2:7" ht="14.25">
      <c r="B631" s="16">
        <f t="shared" si="57"/>
      </c>
      <c r="C631" s="17">
        <f t="shared" si="58"/>
      </c>
      <c r="D631" s="17">
        <f t="shared" si="54"/>
      </c>
      <c r="E631" s="17">
        <f t="shared" si="55"/>
      </c>
      <c r="F631" s="17">
        <f t="shared" si="59"/>
      </c>
      <c r="G631" s="17">
        <f t="shared" si="56"/>
      </c>
    </row>
    <row r="632" spans="2:7" ht="14.25">
      <c r="B632" s="16">
        <f t="shared" si="57"/>
      </c>
      <c r="C632" s="17">
        <f t="shared" si="58"/>
      </c>
      <c r="D632" s="17">
        <f t="shared" si="54"/>
      </c>
      <c r="E632" s="17">
        <f t="shared" si="55"/>
      </c>
      <c r="F632" s="17">
        <f t="shared" si="59"/>
      </c>
      <c r="G632" s="17">
        <f t="shared" si="56"/>
      </c>
    </row>
    <row r="633" spans="2:7" ht="14.25">
      <c r="B633" s="16">
        <f t="shared" si="57"/>
      </c>
      <c r="C633" s="17">
        <f t="shared" si="58"/>
      </c>
      <c r="D633" s="17">
        <f t="shared" si="54"/>
      </c>
      <c r="E633" s="17">
        <f t="shared" si="55"/>
      </c>
      <c r="F633" s="17">
        <f t="shared" si="59"/>
      </c>
      <c r="G633" s="17">
        <f t="shared" si="56"/>
      </c>
    </row>
    <row r="634" spans="2:7" ht="14.25">
      <c r="B634" s="16">
        <f t="shared" si="57"/>
      </c>
      <c r="C634" s="17">
        <f t="shared" si="58"/>
      </c>
      <c r="D634" s="17">
        <f t="shared" si="54"/>
      </c>
      <c r="E634" s="17">
        <f t="shared" si="55"/>
      </c>
      <c r="F634" s="17">
        <f t="shared" si="59"/>
      </c>
      <c r="G634" s="17">
        <f t="shared" si="56"/>
      </c>
    </row>
    <row r="635" spans="2:7" ht="14.25">
      <c r="B635" s="16">
        <f t="shared" si="57"/>
      </c>
      <c r="C635" s="17">
        <f t="shared" si="58"/>
      </c>
      <c r="D635" s="17">
        <f t="shared" si="54"/>
      </c>
      <c r="E635" s="17">
        <f t="shared" si="55"/>
      </c>
      <c r="F635" s="17">
        <f t="shared" si="59"/>
      </c>
      <c r="G635" s="17">
        <f t="shared" si="56"/>
      </c>
    </row>
    <row r="636" spans="2:7" ht="14.25">
      <c r="B636" s="16">
        <f t="shared" si="57"/>
      </c>
      <c r="C636" s="17">
        <f t="shared" si="58"/>
      </c>
      <c r="D636" s="17">
        <f t="shared" si="54"/>
      </c>
      <c r="E636" s="17">
        <f t="shared" si="55"/>
      </c>
      <c r="F636" s="17">
        <f t="shared" si="59"/>
      </c>
      <c r="G636" s="17">
        <f t="shared" si="56"/>
      </c>
    </row>
    <row r="637" spans="2:7" ht="14.25">
      <c r="B637" s="16">
        <f t="shared" si="57"/>
      </c>
      <c r="C637" s="17">
        <f t="shared" si="58"/>
      </c>
      <c r="D637" s="17">
        <f t="shared" si="54"/>
      </c>
      <c r="E637" s="17">
        <f t="shared" si="55"/>
      </c>
      <c r="F637" s="17">
        <f t="shared" si="59"/>
      </c>
      <c r="G637" s="17">
        <f t="shared" si="56"/>
      </c>
    </row>
    <row r="638" spans="2:7" ht="14.25">
      <c r="B638" s="16">
        <f t="shared" si="57"/>
      </c>
      <c r="C638" s="17">
        <f t="shared" si="58"/>
      </c>
      <c r="D638" s="17">
        <f t="shared" si="54"/>
      </c>
      <c r="E638" s="17">
        <f t="shared" si="55"/>
      </c>
      <c r="F638" s="17">
        <f t="shared" si="59"/>
      </c>
      <c r="G638" s="17">
        <f t="shared" si="56"/>
      </c>
    </row>
    <row r="639" spans="2:7" ht="14.25">
      <c r="B639" s="16">
        <f t="shared" si="57"/>
      </c>
      <c r="C639" s="17">
        <f t="shared" si="58"/>
      </c>
      <c r="D639" s="17">
        <f t="shared" si="54"/>
      </c>
      <c r="E639" s="17">
        <f t="shared" si="55"/>
      </c>
      <c r="F639" s="17">
        <f t="shared" si="59"/>
      </c>
      <c r="G639" s="17">
        <f t="shared" si="56"/>
      </c>
    </row>
    <row r="640" spans="2:7" ht="14.25">
      <c r="B640" s="16">
        <f t="shared" si="57"/>
      </c>
      <c r="C640" s="17">
        <f t="shared" si="58"/>
      </c>
      <c r="D640" s="17">
        <f t="shared" si="54"/>
      </c>
      <c r="E640" s="17">
        <f t="shared" si="55"/>
      </c>
      <c r="F640" s="17">
        <f t="shared" si="59"/>
      </c>
      <c r="G640" s="17">
        <f t="shared" si="56"/>
      </c>
    </row>
    <row r="641" spans="2:7" ht="14.25">
      <c r="B641" s="16">
        <f t="shared" si="57"/>
      </c>
      <c r="C641" s="17">
        <f t="shared" si="58"/>
      </c>
      <c r="D641" s="17">
        <f t="shared" si="54"/>
      </c>
      <c r="E641" s="17">
        <f t="shared" si="55"/>
      </c>
      <c r="F641" s="17">
        <f t="shared" si="59"/>
      </c>
      <c r="G641" s="17">
        <f t="shared" si="56"/>
      </c>
    </row>
    <row r="642" spans="2:7" ht="14.25">
      <c r="B642" s="16">
        <f t="shared" si="57"/>
      </c>
      <c r="C642" s="17">
        <f t="shared" si="58"/>
      </c>
      <c r="D642" s="17">
        <f t="shared" si="54"/>
      </c>
      <c r="E642" s="17">
        <f t="shared" si="55"/>
      </c>
      <c r="F642" s="17">
        <f t="shared" si="59"/>
      </c>
      <c r="G642" s="17">
        <f t="shared" si="56"/>
      </c>
    </row>
    <row r="643" spans="2:7" ht="14.25">
      <c r="B643" s="16">
        <f t="shared" si="57"/>
      </c>
      <c r="C643" s="17">
        <f t="shared" si="58"/>
      </c>
      <c r="D643" s="17">
        <f t="shared" si="54"/>
      </c>
      <c r="E643" s="17">
        <f t="shared" si="55"/>
      </c>
      <c r="F643" s="17">
        <f t="shared" si="59"/>
      </c>
      <c r="G643" s="17">
        <f t="shared" si="56"/>
      </c>
    </row>
    <row r="644" spans="2:7" ht="14.25">
      <c r="B644" s="16">
        <f t="shared" si="57"/>
      </c>
      <c r="C644" s="17">
        <f t="shared" si="58"/>
      </c>
      <c r="D644" s="17">
        <f t="shared" si="54"/>
      </c>
      <c r="E644" s="17">
        <f t="shared" si="55"/>
      </c>
      <c r="F644" s="17">
        <f t="shared" si="59"/>
      </c>
      <c r="G644" s="17">
        <f t="shared" si="56"/>
      </c>
    </row>
    <row r="645" spans="2:7" ht="14.25">
      <c r="B645" s="16">
        <f t="shared" si="57"/>
      </c>
      <c r="C645" s="17">
        <f t="shared" si="58"/>
      </c>
      <c r="D645" s="17">
        <f t="shared" si="54"/>
      </c>
      <c r="E645" s="17">
        <f t="shared" si="55"/>
      </c>
      <c r="F645" s="17">
        <f t="shared" si="59"/>
      </c>
      <c r="G645" s="17">
        <f t="shared" si="56"/>
      </c>
    </row>
    <row r="646" spans="2:7" ht="14.25">
      <c r="B646" s="16">
        <f t="shared" si="57"/>
      </c>
      <c r="C646" s="17">
        <f t="shared" si="58"/>
      </c>
      <c r="D646" s="17">
        <f t="shared" si="54"/>
      </c>
      <c r="E646" s="17">
        <f t="shared" si="55"/>
      </c>
      <c r="F646" s="17">
        <f t="shared" si="59"/>
      </c>
      <c r="G646" s="17">
        <f t="shared" si="56"/>
      </c>
    </row>
    <row r="647" spans="2:7" ht="14.25">
      <c r="B647" s="16">
        <f t="shared" si="57"/>
      </c>
      <c r="C647" s="17">
        <f t="shared" si="58"/>
      </c>
      <c r="D647" s="17">
        <f t="shared" si="54"/>
      </c>
      <c r="E647" s="17">
        <f t="shared" si="55"/>
      </c>
      <c r="F647" s="17">
        <f t="shared" si="59"/>
      </c>
      <c r="G647" s="17">
        <f t="shared" si="56"/>
      </c>
    </row>
    <row r="648" spans="2:7" ht="14.25">
      <c r="B648" s="16">
        <f t="shared" si="57"/>
      </c>
      <c r="C648" s="17">
        <f t="shared" si="58"/>
      </c>
      <c r="D648" s="17">
        <f t="shared" si="54"/>
      </c>
      <c r="E648" s="17">
        <f t="shared" si="55"/>
      </c>
      <c r="F648" s="17">
        <f t="shared" si="59"/>
      </c>
      <c r="G648" s="17">
        <f t="shared" si="56"/>
      </c>
    </row>
    <row r="649" spans="2:7" ht="14.25">
      <c r="B649" s="16">
        <f t="shared" si="57"/>
      </c>
      <c r="C649" s="17">
        <f t="shared" si="58"/>
      </c>
      <c r="D649" s="17">
        <f aca="true" t="shared" si="60" ref="D649:D684">IF(B649="","",Greiðsla)</f>
      </c>
      <c r="E649" s="17">
        <f aca="true" t="shared" si="61" ref="E649:E684">IF(B649="","",C649*Vextir/12)</f>
      </c>
      <c r="F649" s="17">
        <f t="shared" si="59"/>
      </c>
      <c r="G649" s="17">
        <f aca="true" t="shared" si="62" ref="G649:G684">IF(B649="","",C649-D649)</f>
      </c>
    </row>
    <row r="650" spans="2:7" ht="14.25">
      <c r="B650" s="16">
        <f aca="true" t="shared" si="63" ref="B650:B684">IF(OR(B649="",B649=Fj.afborgana),"",B649+1)</f>
      </c>
      <c r="C650" s="17">
        <f aca="true" t="shared" si="64" ref="C650:C684">IF(B650="","",G649)</f>
      </c>
      <c r="D650" s="17">
        <f t="shared" si="60"/>
      </c>
      <c r="E650" s="17">
        <f t="shared" si="61"/>
      </c>
      <c r="F650" s="17">
        <f aca="true" t="shared" si="65" ref="F650:F684">IF(D650="","",D650+E650)</f>
      </c>
      <c r="G650" s="17">
        <f t="shared" si="62"/>
      </c>
    </row>
    <row r="651" spans="2:7" ht="14.25">
      <c r="B651" s="16">
        <f t="shared" si="63"/>
      </c>
      <c r="C651" s="17">
        <f t="shared" si="64"/>
      </c>
      <c r="D651" s="17">
        <f t="shared" si="60"/>
      </c>
      <c r="E651" s="17">
        <f t="shared" si="61"/>
      </c>
      <c r="F651" s="17">
        <f t="shared" si="65"/>
      </c>
      <c r="G651" s="17">
        <f t="shared" si="62"/>
      </c>
    </row>
    <row r="652" spans="2:7" ht="14.25">
      <c r="B652" s="16">
        <f t="shared" si="63"/>
      </c>
      <c r="C652" s="17">
        <f t="shared" si="64"/>
      </c>
      <c r="D652" s="17">
        <f t="shared" si="60"/>
      </c>
      <c r="E652" s="17">
        <f t="shared" si="61"/>
      </c>
      <c r="F652" s="17">
        <f t="shared" si="65"/>
      </c>
      <c r="G652" s="17">
        <f t="shared" si="62"/>
      </c>
    </row>
    <row r="653" spans="2:7" ht="14.25">
      <c r="B653" s="16">
        <f t="shared" si="63"/>
      </c>
      <c r="C653" s="17">
        <f t="shared" si="64"/>
      </c>
      <c r="D653" s="17">
        <f t="shared" si="60"/>
      </c>
      <c r="E653" s="17">
        <f t="shared" si="61"/>
      </c>
      <c r="F653" s="17">
        <f t="shared" si="65"/>
      </c>
      <c r="G653" s="17">
        <f t="shared" si="62"/>
      </c>
    </row>
    <row r="654" spans="2:7" ht="14.25">
      <c r="B654" s="16">
        <f t="shared" si="63"/>
      </c>
      <c r="C654" s="17">
        <f t="shared" si="64"/>
      </c>
      <c r="D654" s="17">
        <f t="shared" si="60"/>
      </c>
      <c r="E654" s="17">
        <f t="shared" si="61"/>
      </c>
      <c r="F654" s="17">
        <f t="shared" si="65"/>
      </c>
      <c r="G654" s="17">
        <f t="shared" si="62"/>
      </c>
    </row>
    <row r="655" spans="2:7" ht="14.25">
      <c r="B655" s="16">
        <f t="shared" si="63"/>
      </c>
      <c r="C655" s="17">
        <f t="shared" si="64"/>
      </c>
      <c r="D655" s="17">
        <f t="shared" si="60"/>
      </c>
      <c r="E655" s="17">
        <f t="shared" si="61"/>
      </c>
      <c r="F655" s="17">
        <f t="shared" si="65"/>
      </c>
      <c r="G655" s="17">
        <f t="shared" si="62"/>
      </c>
    </row>
    <row r="656" spans="2:7" ht="14.25">
      <c r="B656" s="16">
        <f t="shared" si="63"/>
      </c>
      <c r="C656" s="17">
        <f t="shared" si="64"/>
      </c>
      <c r="D656" s="17">
        <f t="shared" si="60"/>
      </c>
      <c r="E656" s="17">
        <f t="shared" si="61"/>
      </c>
      <c r="F656" s="17">
        <f t="shared" si="65"/>
      </c>
      <c r="G656" s="17">
        <f t="shared" si="62"/>
      </c>
    </row>
    <row r="657" spans="2:7" ht="14.25">
      <c r="B657" s="16">
        <f t="shared" si="63"/>
      </c>
      <c r="C657" s="17">
        <f t="shared" si="64"/>
      </c>
      <c r="D657" s="17">
        <f t="shared" si="60"/>
      </c>
      <c r="E657" s="17">
        <f t="shared" si="61"/>
      </c>
      <c r="F657" s="17">
        <f t="shared" si="65"/>
      </c>
      <c r="G657" s="17">
        <f t="shared" si="62"/>
      </c>
    </row>
    <row r="658" spans="2:7" ht="14.25">
      <c r="B658" s="16">
        <f t="shared" si="63"/>
      </c>
      <c r="C658" s="17">
        <f t="shared" si="64"/>
      </c>
      <c r="D658" s="17">
        <f t="shared" si="60"/>
      </c>
      <c r="E658" s="17">
        <f t="shared" si="61"/>
      </c>
      <c r="F658" s="17">
        <f t="shared" si="65"/>
      </c>
      <c r="G658" s="17">
        <f t="shared" si="62"/>
      </c>
    </row>
    <row r="659" spans="2:7" ht="14.25">
      <c r="B659" s="16">
        <f t="shared" si="63"/>
      </c>
      <c r="C659" s="17">
        <f t="shared" si="64"/>
      </c>
      <c r="D659" s="17">
        <f t="shared" si="60"/>
      </c>
      <c r="E659" s="17">
        <f t="shared" si="61"/>
      </c>
      <c r="F659" s="17">
        <f t="shared" si="65"/>
      </c>
      <c r="G659" s="17">
        <f t="shared" si="62"/>
      </c>
    </row>
    <row r="660" spans="2:7" ht="14.25">
      <c r="B660" s="16">
        <f t="shared" si="63"/>
      </c>
      <c r="C660" s="17">
        <f t="shared" si="64"/>
      </c>
      <c r="D660" s="17">
        <f t="shared" si="60"/>
      </c>
      <c r="E660" s="17">
        <f t="shared" si="61"/>
      </c>
      <c r="F660" s="17">
        <f t="shared" si="65"/>
      </c>
      <c r="G660" s="17">
        <f t="shared" si="62"/>
      </c>
    </row>
    <row r="661" spans="2:7" ht="14.25">
      <c r="B661" s="16">
        <f t="shared" si="63"/>
      </c>
      <c r="C661" s="17">
        <f t="shared" si="64"/>
      </c>
      <c r="D661" s="17">
        <f t="shared" si="60"/>
      </c>
      <c r="E661" s="17">
        <f t="shared" si="61"/>
      </c>
      <c r="F661" s="17">
        <f t="shared" si="65"/>
      </c>
      <c r="G661" s="17">
        <f t="shared" si="62"/>
      </c>
    </row>
    <row r="662" spans="2:7" ht="14.25">
      <c r="B662" s="16">
        <f t="shared" si="63"/>
      </c>
      <c r="C662" s="17">
        <f t="shared" si="64"/>
      </c>
      <c r="D662" s="17">
        <f t="shared" si="60"/>
      </c>
      <c r="E662" s="17">
        <f t="shared" si="61"/>
      </c>
      <c r="F662" s="17">
        <f t="shared" si="65"/>
      </c>
      <c r="G662" s="17">
        <f t="shared" si="62"/>
      </c>
    </row>
    <row r="663" spans="2:7" ht="14.25">
      <c r="B663" s="16">
        <f t="shared" si="63"/>
      </c>
      <c r="C663" s="17">
        <f t="shared" si="64"/>
      </c>
      <c r="D663" s="17">
        <f t="shared" si="60"/>
      </c>
      <c r="E663" s="17">
        <f t="shared" si="61"/>
      </c>
      <c r="F663" s="17">
        <f t="shared" si="65"/>
      </c>
      <c r="G663" s="17">
        <f t="shared" si="62"/>
      </c>
    </row>
    <row r="664" spans="2:7" ht="14.25">
      <c r="B664" s="16">
        <f t="shared" si="63"/>
      </c>
      <c r="C664" s="17">
        <f t="shared" si="64"/>
      </c>
      <c r="D664" s="17">
        <f t="shared" si="60"/>
      </c>
      <c r="E664" s="17">
        <f t="shared" si="61"/>
      </c>
      <c r="F664" s="17">
        <f t="shared" si="65"/>
      </c>
      <c r="G664" s="17">
        <f t="shared" si="62"/>
      </c>
    </row>
    <row r="665" spans="2:7" ht="14.25">
      <c r="B665" s="16">
        <f t="shared" si="63"/>
      </c>
      <c r="C665" s="17">
        <f t="shared" si="64"/>
      </c>
      <c r="D665" s="17">
        <f t="shared" si="60"/>
      </c>
      <c r="E665" s="17">
        <f t="shared" si="61"/>
      </c>
      <c r="F665" s="17">
        <f t="shared" si="65"/>
      </c>
      <c r="G665" s="17">
        <f t="shared" si="62"/>
      </c>
    </row>
    <row r="666" spans="2:7" ht="14.25">
      <c r="B666" s="16">
        <f t="shared" si="63"/>
      </c>
      <c r="C666" s="17">
        <f t="shared" si="64"/>
      </c>
      <c r="D666" s="17">
        <f t="shared" si="60"/>
      </c>
      <c r="E666" s="17">
        <f t="shared" si="61"/>
      </c>
      <c r="F666" s="17">
        <f t="shared" si="65"/>
      </c>
      <c r="G666" s="17">
        <f t="shared" si="62"/>
      </c>
    </row>
    <row r="667" spans="2:7" ht="14.25">
      <c r="B667" s="16">
        <f t="shared" si="63"/>
      </c>
      <c r="C667" s="17">
        <f t="shared" si="64"/>
      </c>
      <c r="D667" s="17">
        <f t="shared" si="60"/>
      </c>
      <c r="E667" s="17">
        <f t="shared" si="61"/>
      </c>
      <c r="F667" s="17">
        <f t="shared" si="65"/>
      </c>
      <c r="G667" s="17">
        <f t="shared" si="62"/>
      </c>
    </row>
    <row r="668" spans="2:7" ht="14.25">
      <c r="B668" s="16">
        <f t="shared" si="63"/>
      </c>
      <c r="C668" s="17">
        <f t="shared" si="64"/>
      </c>
      <c r="D668" s="17">
        <f t="shared" si="60"/>
      </c>
      <c r="E668" s="17">
        <f t="shared" si="61"/>
      </c>
      <c r="F668" s="17">
        <f t="shared" si="65"/>
      </c>
      <c r="G668" s="17">
        <f t="shared" si="62"/>
      </c>
    </row>
    <row r="669" spans="2:7" ht="14.25">
      <c r="B669" s="16">
        <f t="shared" si="63"/>
      </c>
      <c r="C669" s="17">
        <f t="shared" si="64"/>
      </c>
      <c r="D669" s="17">
        <f t="shared" si="60"/>
      </c>
      <c r="E669" s="17">
        <f t="shared" si="61"/>
      </c>
      <c r="F669" s="17">
        <f t="shared" si="65"/>
      </c>
      <c r="G669" s="17">
        <f t="shared" si="62"/>
      </c>
    </row>
    <row r="670" spans="2:7" ht="14.25">
      <c r="B670" s="16">
        <f t="shared" si="63"/>
      </c>
      <c r="C670" s="17">
        <f t="shared" si="64"/>
      </c>
      <c r="D670" s="17">
        <f t="shared" si="60"/>
      </c>
      <c r="E670" s="17">
        <f t="shared" si="61"/>
      </c>
      <c r="F670" s="17">
        <f t="shared" si="65"/>
      </c>
      <c r="G670" s="17">
        <f t="shared" si="62"/>
      </c>
    </row>
    <row r="671" spans="2:7" ht="14.25">
      <c r="B671" s="16">
        <f t="shared" si="63"/>
      </c>
      <c r="C671" s="17">
        <f t="shared" si="64"/>
      </c>
      <c r="D671" s="17">
        <f t="shared" si="60"/>
      </c>
      <c r="E671" s="17">
        <f t="shared" si="61"/>
      </c>
      <c r="F671" s="17">
        <f t="shared" si="65"/>
      </c>
      <c r="G671" s="17">
        <f t="shared" si="62"/>
      </c>
    </row>
    <row r="672" spans="2:7" ht="14.25">
      <c r="B672" s="16">
        <f t="shared" si="63"/>
      </c>
      <c r="C672" s="17">
        <f t="shared" si="64"/>
      </c>
      <c r="D672" s="17">
        <f t="shared" si="60"/>
      </c>
      <c r="E672" s="17">
        <f t="shared" si="61"/>
      </c>
      <c r="F672" s="17">
        <f t="shared" si="65"/>
      </c>
      <c r="G672" s="17">
        <f t="shared" si="62"/>
      </c>
    </row>
    <row r="673" spans="2:7" ht="14.25">
      <c r="B673" s="16">
        <f t="shared" si="63"/>
      </c>
      <c r="C673" s="17">
        <f t="shared" si="64"/>
      </c>
      <c r="D673" s="17">
        <f t="shared" si="60"/>
      </c>
      <c r="E673" s="17">
        <f t="shared" si="61"/>
      </c>
      <c r="F673" s="17">
        <f t="shared" si="65"/>
      </c>
      <c r="G673" s="17">
        <f t="shared" si="62"/>
      </c>
    </row>
    <row r="674" spans="2:7" ht="14.25">
      <c r="B674" s="16">
        <f t="shared" si="63"/>
      </c>
      <c r="C674" s="17">
        <f t="shared" si="64"/>
      </c>
      <c r="D674" s="17">
        <f t="shared" si="60"/>
      </c>
      <c r="E674" s="17">
        <f t="shared" si="61"/>
      </c>
      <c r="F674" s="17">
        <f t="shared" si="65"/>
      </c>
      <c r="G674" s="17">
        <f t="shared" si="62"/>
      </c>
    </row>
    <row r="675" spans="2:7" ht="14.25">
      <c r="B675" s="16">
        <f t="shared" si="63"/>
      </c>
      <c r="C675" s="17">
        <f t="shared" si="64"/>
      </c>
      <c r="D675" s="17">
        <f t="shared" si="60"/>
      </c>
      <c r="E675" s="17">
        <f t="shared" si="61"/>
      </c>
      <c r="F675" s="17">
        <f t="shared" si="65"/>
      </c>
      <c r="G675" s="17">
        <f t="shared" si="62"/>
      </c>
    </row>
    <row r="676" spans="2:7" ht="14.25">
      <c r="B676" s="16">
        <f t="shared" si="63"/>
      </c>
      <c r="C676" s="17">
        <f t="shared" si="64"/>
      </c>
      <c r="D676" s="17">
        <f t="shared" si="60"/>
      </c>
      <c r="E676" s="17">
        <f t="shared" si="61"/>
      </c>
      <c r="F676" s="17">
        <f t="shared" si="65"/>
      </c>
      <c r="G676" s="17">
        <f t="shared" si="62"/>
      </c>
    </row>
    <row r="677" spans="2:7" ht="14.25">
      <c r="B677" s="16">
        <f t="shared" si="63"/>
      </c>
      <c r="C677" s="17">
        <f t="shared" si="64"/>
      </c>
      <c r="D677" s="17">
        <f t="shared" si="60"/>
      </c>
      <c r="E677" s="17">
        <f t="shared" si="61"/>
      </c>
      <c r="F677" s="17">
        <f t="shared" si="65"/>
      </c>
      <c r="G677" s="17">
        <f t="shared" si="62"/>
      </c>
    </row>
    <row r="678" spans="2:7" ht="14.25">
      <c r="B678" s="16">
        <f t="shared" si="63"/>
      </c>
      <c r="C678" s="17">
        <f t="shared" si="64"/>
      </c>
      <c r="D678" s="17">
        <f t="shared" si="60"/>
      </c>
      <c r="E678" s="17">
        <f t="shared" si="61"/>
      </c>
      <c r="F678" s="17">
        <f t="shared" si="65"/>
      </c>
      <c r="G678" s="17">
        <f t="shared" si="62"/>
      </c>
    </row>
    <row r="679" spans="2:7" ht="14.25">
      <c r="B679" s="16">
        <f t="shared" si="63"/>
      </c>
      <c r="C679" s="17">
        <f t="shared" si="64"/>
      </c>
      <c r="D679" s="17">
        <f t="shared" si="60"/>
      </c>
      <c r="E679" s="17">
        <f t="shared" si="61"/>
      </c>
      <c r="F679" s="17">
        <f t="shared" si="65"/>
      </c>
      <c r="G679" s="17">
        <f t="shared" si="62"/>
      </c>
    </row>
    <row r="680" spans="2:7" ht="14.25">
      <c r="B680" s="16">
        <f t="shared" si="63"/>
      </c>
      <c r="C680" s="17">
        <f t="shared" si="64"/>
      </c>
      <c r="D680" s="17">
        <f t="shared" si="60"/>
      </c>
      <c r="E680" s="17">
        <f t="shared" si="61"/>
      </c>
      <c r="F680" s="17">
        <f t="shared" si="65"/>
      </c>
      <c r="G680" s="17">
        <f t="shared" si="62"/>
      </c>
    </row>
    <row r="681" spans="2:7" ht="14.25">
      <c r="B681" s="16">
        <f t="shared" si="63"/>
      </c>
      <c r="C681" s="17">
        <f t="shared" si="64"/>
      </c>
      <c r="D681" s="17">
        <f t="shared" si="60"/>
      </c>
      <c r="E681" s="17">
        <f t="shared" si="61"/>
      </c>
      <c r="F681" s="17">
        <f t="shared" si="65"/>
      </c>
      <c r="G681" s="17">
        <f t="shared" si="62"/>
      </c>
    </row>
    <row r="682" spans="2:7" ht="14.25">
      <c r="B682" s="16">
        <f t="shared" si="63"/>
      </c>
      <c r="C682" s="17">
        <f t="shared" si="64"/>
      </c>
      <c r="D682" s="17">
        <f t="shared" si="60"/>
      </c>
      <c r="E682" s="17">
        <f t="shared" si="61"/>
      </c>
      <c r="F682" s="17">
        <f t="shared" si="65"/>
      </c>
      <c r="G682" s="17">
        <f t="shared" si="62"/>
      </c>
    </row>
    <row r="683" spans="2:7" ht="14.25">
      <c r="B683" s="16">
        <f t="shared" si="63"/>
      </c>
      <c r="C683" s="17">
        <f t="shared" si="64"/>
      </c>
      <c r="D683" s="17">
        <f t="shared" si="60"/>
      </c>
      <c r="E683" s="17">
        <f t="shared" si="61"/>
      </c>
      <c r="F683" s="17">
        <f t="shared" si="65"/>
      </c>
      <c r="G683" s="17">
        <f t="shared" si="62"/>
      </c>
    </row>
    <row r="684" spans="2:7" ht="14.25">
      <c r="B684" s="16">
        <f t="shared" si="63"/>
      </c>
      <c r="C684" s="17">
        <f t="shared" si="64"/>
      </c>
      <c r="D684" s="17">
        <f t="shared" si="60"/>
      </c>
      <c r="E684" s="17">
        <f t="shared" si="61"/>
      </c>
      <c r="F684" s="17">
        <f t="shared" si="65"/>
      </c>
      <c r="G684" s="17">
        <f t="shared" si="62"/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88"/>
  <sheetViews>
    <sheetView showGridLines="0" zoomScalePageLayoutView="0" workbookViewId="0" topLeftCell="A1">
      <pane xSplit="1" ySplit="8" topLeftCell="B6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6" sqref="C6"/>
    </sheetView>
  </sheetViews>
  <sheetFormatPr defaultColWidth="9.140625" defaultRowHeight="12.75"/>
  <cols>
    <col min="1" max="1" width="2.140625" style="1" customWidth="1"/>
    <col min="2" max="2" width="14.28125" style="16" customWidth="1"/>
    <col min="3" max="7" width="13.421875" style="1" customWidth="1"/>
    <col min="8" max="16384" width="9.140625" style="1" customWidth="1"/>
  </cols>
  <sheetData>
    <row r="1" ht="14.25">
      <c r="B1" s="1"/>
    </row>
    <row r="2" spans="2:4" ht="18.75">
      <c r="B2" s="18" t="s">
        <v>6</v>
      </c>
      <c r="D2" s="3"/>
    </row>
    <row r="3" ht="14.25">
      <c r="B3" s="4"/>
    </row>
    <row r="4" spans="2:6" ht="14.25">
      <c r="B4" s="17" t="s">
        <v>12</v>
      </c>
      <c r="C4" s="6">
        <v>20000000</v>
      </c>
      <c r="E4" s="1" t="s">
        <v>5</v>
      </c>
      <c r="F4" s="8">
        <f>IF(OR(Höfuðstól="",Fj.afborgana="",Höfuðstól=0,Fj.afborgana=0),"",PMT(C5/12,C6,-C4,0,0))</f>
        <v>184065.4799047402</v>
      </c>
    </row>
    <row r="5" spans="2:6" ht="14.25">
      <c r="B5" s="17" t="s">
        <v>4</v>
      </c>
      <c r="C5" s="10">
        <v>0.109</v>
      </c>
      <c r="E5" s="1" t="s">
        <v>9</v>
      </c>
      <c r="F5" s="8">
        <f>IF(E9="","",SUM(E9:E488))</f>
        <v>68351430.35427482</v>
      </c>
    </row>
    <row r="6" spans="2:6" ht="14.25">
      <c r="B6" s="17" t="s">
        <v>1</v>
      </c>
      <c r="C6" s="11">
        <v>480</v>
      </c>
      <c r="E6" s="1" t="s">
        <v>10</v>
      </c>
      <c r="F6" s="8">
        <f>IF(F9="","",SUM(F9:F488))</f>
        <v>88351430.35427566</v>
      </c>
    </row>
    <row r="7" ht="14.25">
      <c r="B7" s="1"/>
    </row>
    <row r="8" spans="2:7" ht="33.75" customHeight="1" thickBot="1">
      <c r="B8" s="13" t="s">
        <v>2</v>
      </c>
      <c r="C8" s="14" t="s">
        <v>7</v>
      </c>
      <c r="D8" s="15" t="s">
        <v>3</v>
      </c>
      <c r="E8" s="15" t="s">
        <v>4</v>
      </c>
      <c r="F8" s="15" t="s">
        <v>5</v>
      </c>
      <c r="G8" s="14" t="s">
        <v>8</v>
      </c>
    </row>
    <row r="9" spans="2:7" ht="14.25">
      <c r="B9" s="16">
        <f>IF(OR(Höfuðstól="",Vextir="",Fj.afborgana="",Höfuðstól=0,Fj.afborgana=0),"",1)</f>
        <v>1</v>
      </c>
      <c r="C9" s="17">
        <f>IF(B9="","",Höfuðstól)</f>
        <v>20000000</v>
      </c>
      <c r="D9" s="17">
        <f>IF(B9="","",F9-E9)</f>
        <v>2398.813238073548</v>
      </c>
      <c r="E9" s="17">
        <f aca="true" t="shared" si="0" ref="E9:E72">IF(B9="","",C9*Vextir/12)</f>
        <v>181666.66666666666</v>
      </c>
      <c r="F9" s="17">
        <f aca="true" t="shared" si="1" ref="F9:F72">IF(B9="","",Greiðsla)</f>
        <v>184065.4799047402</v>
      </c>
      <c r="G9" s="17">
        <f>IF(B9="","",C9-D9)</f>
        <v>19997601.186761927</v>
      </c>
    </row>
    <row r="10" spans="2:7" ht="14.25">
      <c r="B10" s="16">
        <f aca="true" t="shared" si="2" ref="B10:B73">IF(OR(B9="",B9=Fj.afborgana),"",B9+1)</f>
        <v>2</v>
      </c>
      <c r="C10" s="17">
        <f>IF(B10="","",G9)</f>
        <v>19997601.186761927</v>
      </c>
      <c r="D10" s="17">
        <f>IF(B10="","",F10-E10)</f>
        <v>2420.602458319365</v>
      </c>
      <c r="E10" s="17">
        <f t="shared" si="0"/>
        <v>181644.87744642084</v>
      </c>
      <c r="F10" s="17">
        <f t="shared" si="1"/>
        <v>184065.4799047402</v>
      </c>
      <c r="G10" s="17">
        <f>IF(B10="","",C10-D10)</f>
        <v>19995180.584303606</v>
      </c>
    </row>
    <row r="11" spans="2:7" ht="14.25">
      <c r="B11" s="16">
        <f t="shared" si="2"/>
        <v>3</v>
      </c>
      <c r="C11" s="17">
        <f>IF(B11="","",G10)</f>
        <v>19995180.584303606</v>
      </c>
      <c r="D11" s="17">
        <f>IF(B11="","",F11-E11)</f>
        <v>2442.5895973157603</v>
      </c>
      <c r="E11" s="17">
        <f t="shared" si="0"/>
        <v>181622.89030742444</v>
      </c>
      <c r="F11" s="17">
        <f t="shared" si="1"/>
        <v>184065.4799047402</v>
      </c>
      <c r="G11" s="17">
        <f>IF(B11="","",C11-D11)</f>
        <v>19992737.99470629</v>
      </c>
    </row>
    <row r="12" spans="2:7" ht="14.25">
      <c r="B12" s="16">
        <f t="shared" si="2"/>
        <v>4</v>
      </c>
      <c r="C12" s="17">
        <f>IF(B12="","",G11)</f>
        <v>19992737.99470629</v>
      </c>
      <c r="D12" s="17">
        <f>IF(B12="","",F12-E12)</f>
        <v>2464.776452824706</v>
      </c>
      <c r="E12" s="17">
        <f t="shared" si="0"/>
        <v>181600.7034519155</v>
      </c>
      <c r="F12" s="17">
        <f t="shared" si="1"/>
        <v>184065.4799047402</v>
      </c>
      <c r="G12" s="17">
        <f>IF(B12="","",C12-D12)</f>
        <v>19990273.218253467</v>
      </c>
    </row>
    <row r="13" spans="2:7" ht="14.25">
      <c r="B13" s="16">
        <f t="shared" si="2"/>
        <v>5</v>
      </c>
      <c r="C13" s="17">
        <f aca="true" t="shared" si="3" ref="C13:C76">IF(B13="","",G12)</f>
        <v>19990273.218253467</v>
      </c>
      <c r="D13" s="17">
        <f aca="true" t="shared" si="4" ref="D13:D76">IF(B13="","",F13-E13)</f>
        <v>2487.164838937897</v>
      </c>
      <c r="E13" s="17">
        <f t="shared" si="0"/>
        <v>181578.3150658023</v>
      </c>
      <c r="F13" s="17">
        <f t="shared" si="1"/>
        <v>184065.4799047402</v>
      </c>
      <c r="G13" s="17">
        <f aca="true" t="shared" si="5" ref="G13:G76">IF(B13="","",C13-D13)</f>
        <v>19987786.05341453</v>
      </c>
    </row>
    <row r="14" spans="2:7" ht="14.25">
      <c r="B14" s="16">
        <f t="shared" si="2"/>
        <v>6</v>
      </c>
      <c r="C14" s="17">
        <f t="shared" si="3"/>
        <v>19987786.05341453</v>
      </c>
      <c r="D14" s="17">
        <f t="shared" si="4"/>
        <v>2509.7565862248885</v>
      </c>
      <c r="E14" s="17">
        <f t="shared" si="0"/>
        <v>181555.72331851532</v>
      </c>
      <c r="F14" s="17">
        <f t="shared" si="1"/>
        <v>184065.4799047402</v>
      </c>
      <c r="G14" s="17">
        <f t="shared" si="5"/>
        <v>19985276.296828307</v>
      </c>
    </row>
    <row r="15" spans="2:7" ht="14.25">
      <c r="B15" s="16">
        <f t="shared" si="2"/>
        <v>7</v>
      </c>
      <c r="C15" s="17">
        <f t="shared" si="3"/>
        <v>19985276.296828307</v>
      </c>
      <c r="D15" s="17">
        <f t="shared" si="4"/>
        <v>2532.5535418830987</v>
      </c>
      <c r="E15" s="17">
        <f t="shared" si="0"/>
        <v>181532.9263628571</v>
      </c>
      <c r="F15" s="17">
        <f t="shared" si="1"/>
        <v>184065.4799047402</v>
      </c>
      <c r="G15" s="17">
        <f t="shared" si="5"/>
        <v>19982743.743286423</v>
      </c>
    </row>
    <row r="16" spans="2:7" ht="14.25">
      <c r="B16" s="16">
        <f t="shared" si="2"/>
        <v>8</v>
      </c>
      <c r="C16" s="17">
        <f t="shared" si="3"/>
        <v>19982743.743286423</v>
      </c>
      <c r="D16" s="17">
        <f t="shared" si="4"/>
        <v>2555.5575698885077</v>
      </c>
      <c r="E16" s="17">
        <f t="shared" si="0"/>
        <v>181509.9223348517</v>
      </c>
      <c r="F16" s="17">
        <f t="shared" si="1"/>
        <v>184065.4799047402</v>
      </c>
      <c r="G16" s="17">
        <f t="shared" si="5"/>
        <v>19980188.185716536</v>
      </c>
    </row>
    <row r="17" spans="2:7" ht="14.25">
      <c r="B17" s="16">
        <f t="shared" si="2"/>
        <v>9</v>
      </c>
      <c r="C17" s="17">
        <f t="shared" si="3"/>
        <v>19980188.185716536</v>
      </c>
      <c r="D17" s="17">
        <f t="shared" si="4"/>
        <v>2578.7705511483364</v>
      </c>
      <c r="E17" s="17">
        <f t="shared" si="0"/>
        <v>181486.70935359187</v>
      </c>
      <c r="F17" s="17">
        <f t="shared" si="1"/>
        <v>184065.4799047402</v>
      </c>
      <c r="G17" s="17">
        <f t="shared" si="5"/>
        <v>19977609.415165387</v>
      </c>
    </row>
    <row r="18" spans="2:7" ht="14.25">
      <c r="B18" s="16">
        <f t="shared" si="2"/>
        <v>10</v>
      </c>
      <c r="C18" s="17">
        <f t="shared" si="3"/>
        <v>19977609.415165387</v>
      </c>
      <c r="D18" s="17">
        <f t="shared" si="4"/>
        <v>2602.194383654598</v>
      </c>
      <c r="E18" s="17">
        <f t="shared" si="0"/>
        <v>181463.2855210856</v>
      </c>
      <c r="F18" s="17">
        <f t="shared" si="1"/>
        <v>184065.4799047402</v>
      </c>
      <c r="G18" s="17">
        <f t="shared" si="5"/>
        <v>19975007.220781732</v>
      </c>
    </row>
    <row r="19" spans="2:7" ht="14.25">
      <c r="B19" s="16">
        <f t="shared" si="2"/>
        <v>11</v>
      </c>
      <c r="C19" s="17">
        <f t="shared" si="3"/>
        <v>19975007.220781732</v>
      </c>
      <c r="D19" s="17">
        <f t="shared" si="4"/>
        <v>2625.8309826394543</v>
      </c>
      <c r="E19" s="17">
        <f t="shared" si="0"/>
        <v>181439.64892210075</v>
      </c>
      <c r="F19" s="17">
        <f t="shared" si="1"/>
        <v>184065.4799047402</v>
      </c>
      <c r="G19" s="17">
        <f t="shared" si="5"/>
        <v>19972381.389799092</v>
      </c>
    </row>
    <row r="20" spans="2:7" ht="14.25">
      <c r="B20" s="16">
        <f t="shared" si="2"/>
        <v>12</v>
      </c>
      <c r="C20" s="17">
        <f t="shared" si="3"/>
        <v>19972381.389799092</v>
      </c>
      <c r="D20" s="17">
        <f t="shared" si="4"/>
        <v>2649.682280731795</v>
      </c>
      <c r="E20" s="17">
        <f t="shared" si="0"/>
        <v>181415.7976240084</v>
      </c>
      <c r="F20" s="17">
        <f t="shared" si="1"/>
        <v>184065.4799047402</v>
      </c>
      <c r="G20" s="17">
        <f t="shared" si="5"/>
        <v>19969731.70751836</v>
      </c>
    </row>
    <row r="21" spans="2:7" ht="14.25">
      <c r="B21" s="16">
        <f t="shared" si="2"/>
        <v>13</v>
      </c>
      <c r="C21" s="17">
        <f t="shared" si="3"/>
        <v>19969731.70751836</v>
      </c>
      <c r="D21" s="17">
        <f t="shared" si="4"/>
        <v>2673.7502281150955</v>
      </c>
      <c r="E21" s="17">
        <f t="shared" si="0"/>
        <v>181391.7296766251</v>
      </c>
      <c r="F21" s="17">
        <f t="shared" si="1"/>
        <v>184065.4799047402</v>
      </c>
      <c r="G21" s="17">
        <f t="shared" si="5"/>
        <v>19967057.957290247</v>
      </c>
    </row>
    <row r="22" spans="2:7" ht="14.25">
      <c r="B22" s="16">
        <f t="shared" si="2"/>
        <v>14</v>
      </c>
      <c r="C22" s="17">
        <f t="shared" si="3"/>
        <v>19967057.957290247</v>
      </c>
      <c r="D22" s="17">
        <f t="shared" si="4"/>
        <v>2698.0367926871113</v>
      </c>
      <c r="E22" s="17">
        <f t="shared" si="0"/>
        <v>181367.4431120531</v>
      </c>
      <c r="F22" s="17">
        <f t="shared" si="1"/>
        <v>184065.4799047402</v>
      </c>
      <c r="G22" s="17">
        <f t="shared" si="5"/>
        <v>19964359.92049756</v>
      </c>
    </row>
    <row r="23" spans="2:7" ht="14.25">
      <c r="B23" s="16">
        <f t="shared" si="2"/>
        <v>15</v>
      </c>
      <c r="C23" s="17">
        <f t="shared" si="3"/>
        <v>19964359.92049756</v>
      </c>
      <c r="D23" s="17">
        <f t="shared" si="4"/>
        <v>2722.5439602207043</v>
      </c>
      <c r="E23" s="17">
        <f t="shared" si="0"/>
        <v>181342.9359445195</v>
      </c>
      <c r="F23" s="17">
        <f t="shared" si="1"/>
        <v>184065.4799047402</v>
      </c>
      <c r="G23" s="17">
        <f t="shared" si="5"/>
        <v>19961637.376537338</v>
      </c>
    </row>
    <row r="24" spans="2:7" ht="14.25">
      <c r="B24" s="16">
        <f t="shared" si="2"/>
        <v>16</v>
      </c>
      <c r="C24" s="17">
        <f t="shared" si="3"/>
        <v>19961637.376537338</v>
      </c>
      <c r="D24" s="17">
        <f t="shared" si="4"/>
        <v>2747.2737345260684</v>
      </c>
      <c r="E24" s="17">
        <f t="shared" si="0"/>
        <v>181318.20617021414</v>
      </c>
      <c r="F24" s="17">
        <f t="shared" si="1"/>
        <v>184065.4799047402</v>
      </c>
      <c r="G24" s="17">
        <f t="shared" si="5"/>
        <v>19958890.102802813</v>
      </c>
    </row>
    <row r="25" spans="2:7" ht="14.25">
      <c r="B25" s="16">
        <f t="shared" si="2"/>
        <v>17</v>
      </c>
      <c r="C25" s="17">
        <f t="shared" si="3"/>
        <v>19958890.102802813</v>
      </c>
      <c r="D25" s="17">
        <f t="shared" si="4"/>
        <v>2772.228137614642</v>
      </c>
      <c r="E25" s="17">
        <f t="shared" si="0"/>
        <v>181293.25176712556</v>
      </c>
      <c r="F25" s="17">
        <f t="shared" si="1"/>
        <v>184065.4799047402</v>
      </c>
      <c r="G25" s="17">
        <f t="shared" si="5"/>
        <v>19956117.874665197</v>
      </c>
    </row>
    <row r="26" spans="2:7" ht="14.25">
      <c r="B26" s="16">
        <f t="shared" si="2"/>
        <v>18</v>
      </c>
      <c r="C26" s="17">
        <f t="shared" si="3"/>
        <v>19956117.874665197</v>
      </c>
      <c r="D26" s="17">
        <f t="shared" si="4"/>
        <v>2797.4092098646506</v>
      </c>
      <c r="E26" s="17">
        <f t="shared" si="0"/>
        <v>181268.07069487555</v>
      </c>
      <c r="F26" s="17">
        <f t="shared" si="1"/>
        <v>184065.4799047402</v>
      </c>
      <c r="G26" s="17">
        <f t="shared" si="5"/>
        <v>19953320.46545533</v>
      </c>
    </row>
    <row r="27" spans="2:7" ht="14.25">
      <c r="B27" s="16">
        <f t="shared" si="2"/>
        <v>19</v>
      </c>
      <c r="C27" s="17">
        <f t="shared" si="3"/>
        <v>19953320.46545533</v>
      </c>
      <c r="D27" s="17">
        <f t="shared" si="4"/>
        <v>2822.81901018761</v>
      </c>
      <c r="E27" s="17">
        <f t="shared" si="0"/>
        <v>181242.6608945526</v>
      </c>
      <c r="F27" s="17">
        <f t="shared" si="1"/>
        <v>184065.4799047402</v>
      </c>
      <c r="G27" s="17">
        <f t="shared" si="5"/>
        <v>19950497.646445144</v>
      </c>
    </row>
    <row r="28" spans="2:7" ht="14.25">
      <c r="B28" s="16">
        <f t="shared" si="2"/>
        <v>20</v>
      </c>
      <c r="C28" s="17">
        <f t="shared" si="3"/>
        <v>19950497.646445144</v>
      </c>
      <c r="D28" s="17">
        <f t="shared" si="4"/>
        <v>2848.4596161968075</v>
      </c>
      <c r="E28" s="17">
        <f t="shared" si="0"/>
        <v>181217.0202885434</v>
      </c>
      <c r="F28" s="17">
        <f t="shared" si="1"/>
        <v>184065.4799047402</v>
      </c>
      <c r="G28" s="17">
        <f t="shared" si="5"/>
        <v>19947649.18682895</v>
      </c>
    </row>
    <row r="29" spans="2:7" ht="14.25">
      <c r="B29" s="16">
        <f t="shared" si="2"/>
        <v>21</v>
      </c>
      <c r="C29" s="17">
        <f t="shared" si="3"/>
        <v>19947649.18682895</v>
      </c>
      <c r="D29" s="17">
        <f t="shared" si="4"/>
        <v>2874.33312437727</v>
      </c>
      <c r="E29" s="17">
        <f t="shared" si="0"/>
        <v>181191.14678036293</v>
      </c>
      <c r="F29" s="17">
        <f t="shared" si="1"/>
        <v>184065.4799047402</v>
      </c>
      <c r="G29" s="17">
        <f t="shared" si="5"/>
        <v>19944774.85370457</v>
      </c>
    </row>
    <row r="30" spans="2:7" ht="14.25">
      <c r="B30" s="16">
        <f t="shared" si="2"/>
        <v>22</v>
      </c>
      <c r="C30" s="17">
        <f t="shared" si="3"/>
        <v>19944774.85370457</v>
      </c>
      <c r="D30" s="17">
        <f t="shared" si="4"/>
        <v>2900.4416502570384</v>
      </c>
      <c r="E30" s="17">
        <f t="shared" si="0"/>
        <v>181165.03825448317</v>
      </c>
      <c r="F30" s="17">
        <f t="shared" si="1"/>
        <v>184065.4799047402</v>
      </c>
      <c r="G30" s="17">
        <f t="shared" si="5"/>
        <v>19941874.412054315</v>
      </c>
    </row>
    <row r="31" spans="2:7" ht="14.25">
      <c r="B31" s="16">
        <f t="shared" si="2"/>
        <v>23</v>
      </c>
      <c r="C31" s="17">
        <f t="shared" si="3"/>
        <v>19941874.412054315</v>
      </c>
      <c r="D31" s="17">
        <f t="shared" si="4"/>
        <v>2926.7873285801616</v>
      </c>
      <c r="E31" s="17">
        <f t="shared" si="0"/>
        <v>181138.69257616004</v>
      </c>
      <c r="F31" s="17">
        <f t="shared" si="1"/>
        <v>184065.4799047402</v>
      </c>
      <c r="G31" s="17">
        <f t="shared" si="5"/>
        <v>19938947.624725737</v>
      </c>
    </row>
    <row r="32" spans="2:7" ht="14.25">
      <c r="B32" s="16">
        <f t="shared" si="2"/>
        <v>24</v>
      </c>
      <c r="C32" s="17">
        <f t="shared" si="3"/>
        <v>19938947.624725737</v>
      </c>
      <c r="D32" s="17">
        <f t="shared" si="4"/>
        <v>2953.3723134814063</v>
      </c>
      <c r="E32" s="17">
        <f t="shared" si="0"/>
        <v>181112.1075912588</v>
      </c>
      <c r="F32" s="17">
        <f t="shared" si="1"/>
        <v>184065.4799047402</v>
      </c>
      <c r="G32" s="17">
        <f t="shared" si="5"/>
        <v>19935994.252412256</v>
      </c>
    </row>
    <row r="33" spans="2:7" ht="14.25">
      <c r="B33" s="16">
        <f t="shared" si="2"/>
        <v>25</v>
      </c>
      <c r="C33" s="17">
        <f t="shared" si="3"/>
        <v>19935994.252412256</v>
      </c>
      <c r="D33" s="17">
        <f t="shared" si="4"/>
        <v>2980.1987786622194</v>
      </c>
      <c r="E33" s="17">
        <f t="shared" si="0"/>
        <v>181085.28112607799</v>
      </c>
      <c r="F33" s="17">
        <f t="shared" si="1"/>
        <v>184065.4799047402</v>
      </c>
      <c r="G33" s="17">
        <f t="shared" si="5"/>
        <v>19933014.053633593</v>
      </c>
    </row>
    <row r="34" spans="2:7" ht="14.25">
      <c r="B34" s="16">
        <f t="shared" si="2"/>
        <v>26</v>
      </c>
      <c r="C34" s="17">
        <f t="shared" si="3"/>
        <v>19933014.053633593</v>
      </c>
      <c r="D34" s="17">
        <f t="shared" si="4"/>
        <v>3007.268917568377</v>
      </c>
      <c r="E34" s="17">
        <f t="shared" si="0"/>
        <v>181058.21098717183</v>
      </c>
      <c r="F34" s="17">
        <f t="shared" si="1"/>
        <v>184065.4799047402</v>
      </c>
      <c r="G34" s="17">
        <f t="shared" si="5"/>
        <v>19930006.784716025</v>
      </c>
    </row>
    <row r="35" spans="2:7" ht="14.25">
      <c r="B35" s="16">
        <f t="shared" si="2"/>
        <v>27</v>
      </c>
      <c r="C35" s="17">
        <f t="shared" si="3"/>
        <v>19930006.784716025</v>
      </c>
      <c r="D35" s="17">
        <f t="shared" si="4"/>
        <v>3034.5849435696728</v>
      </c>
      <c r="E35" s="17">
        <f t="shared" si="0"/>
        <v>181030.89496117053</v>
      </c>
      <c r="F35" s="17">
        <f t="shared" si="1"/>
        <v>184065.4799047402</v>
      </c>
      <c r="G35" s="17">
        <f t="shared" si="5"/>
        <v>19926972.199772455</v>
      </c>
    </row>
    <row r="36" spans="2:7" ht="14.25">
      <c r="B36" s="16">
        <f t="shared" si="2"/>
        <v>28</v>
      </c>
      <c r="C36" s="17">
        <f t="shared" si="3"/>
        <v>19926972.199772455</v>
      </c>
      <c r="D36" s="17">
        <f t="shared" si="4"/>
        <v>3062.1490901404177</v>
      </c>
      <c r="E36" s="17">
        <f t="shared" si="0"/>
        <v>181003.3308145998</v>
      </c>
      <c r="F36" s="17">
        <f t="shared" si="1"/>
        <v>184065.4799047402</v>
      </c>
      <c r="G36" s="17">
        <f t="shared" si="5"/>
        <v>19923910.050682314</v>
      </c>
    </row>
    <row r="37" spans="2:7" ht="14.25">
      <c r="B37" s="16">
        <f t="shared" si="2"/>
        <v>29</v>
      </c>
      <c r="C37" s="17">
        <f t="shared" si="3"/>
        <v>19923910.050682314</v>
      </c>
      <c r="D37" s="17">
        <f t="shared" si="4"/>
        <v>3089.9636110425345</v>
      </c>
      <c r="E37" s="17">
        <f t="shared" si="0"/>
        <v>180975.51629369767</v>
      </c>
      <c r="F37" s="17">
        <f t="shared" si="1"/>
        <v>184065.4799047402</v>
      </c>
      <c r="G37" s="17">
        <f t="shared" si="5"/>
        <v>19920820.08707127</v>
      </c>
    </row>
    <row r="38" spans="2:7" ht="14.25">
      <c r="B38" s="16">
        <f t="shared" si="2"/>
        <v>30</v>
      </c>
      <c r="C38" s="17">
        <f t="shared" si="3"/>
        <v>19920820.08707127</v>
      </c>
      <c r="D38" s="17">
        <f t="shared" si="4"/>
        <v>3118.0307805095217</v>
      </c>
      <c r="E38" s="17">
        <f t="shared" si="0"/>
        <v>180947.44912423068</v>
      </c>
      <c r="F38" s="17">
        <f t="shared" si="1"/>
        <v>184065.4799047402</v>
      </c>
      <c r="G38" s="17">
        <f t="shared" si="5"/>
        <v>19917702.05629076</v>
      </c>
    </row>
    <row r="39" spans="2:7" ht="14.25">
      <c r="B39" s="16">
        <f t="shared" si="2"/>
        <v>31</v>
      </c>
      <c r="C39" s="17">
        <f t="shared" si="3"/>
        <v>19917702.05629076</v>
      </c>
      <c r="D39" s="17">
        <f t="shared" si="4"/>
        <v>3146.3528934324568</v>
      </c>
      <c r="E39" s="17">
        <f t="shared" si="0"/>
        <v>180919.12701130775</v>
      </c>
      <c r="F39" s="17">
        <f t="shared" si="1"/>
        <v>184065.4799047402</v>
      </c>
      <c r="G39" s="17">
        <f t="shared" si="5"/>
        <v>19914555.70339733</v>
      </c>
    </row>
    <row r="40" spans="2:7" ht="14.25">
      <c r="B40" s="16">
        <f t="shared" si="2"/>
        <v>32</v>
      </c>
      <c r="C40" s="17">
        <f t="shared" si="3"/>
        <v>19914555.70339733</v>
      </c>
      <c r="D40" s="17">
        <f t="shared" si="4"/>
        <v>3174.9322655477736</v>
      </c>
      <c r="E40" s="17">
        <f t="shared" si="0"/>
        <v>180890.54763919243</v>
      </c>
      <c r="F40" s="17">
        <f t="shared" si="1"/>
        <v>184065.4799047402</v>
      </c>
      <c r="G40" s="17">
        <f t="shared" si="5"/>
        <v>19911380.771131784</v>
      </c>
    </row>
    <row r="41" spans="2:7" ht="14.25">
      <c r="B41" s="16">
        <f t="shared" si="2"/>
        <v>33</v>
      </c>
      <c r="C41" s="17">
        <f t="shared" si="3"/>
        <v>19911380.771131784</v>
      </c>
      <c r="D41" s="17">
        <f t="shared" si="4"/>
        <v>3203.771233626496</v>
      </c>
      <c r="E41" s="17">
        <f t="shared" si="0"/>
        <v>180861.7086711137</v>
      </c>
      <c r="F41" s="17">
        <f t="shared" si="1"/>
        <v>184065.4799047402</v>
      </c>
      <c r="G41" s="17">
        <f t="shared" si="5"/>
        <v>19908176.999898158</v>
      </c>
    </row>
    <row r="42" spans="2:7" ht="14.25">
      <c r="B42" s="16">
        <f t="shared" si="2"/>
        <v>34</v>
      </c>
      <c r="C42" s="17">
        <f t="shared" si="3"/>
        <v>19908176.999898158</v>
      </c>
      <c r="D42" s="17">
        <f t="shared" si="4"/>
        <v>3232.8721556652745</v>
      </c>
      <c r="E42" s="17">
        <f t="shared" si="0"/>
        <v>180832.60774907493</v>
      </c>
      <c r="F42" s="17">
        <f t="shared" si="1"/>
        <v>184065.4799047402</v>
      </c>
      <c r="G42" s="17">
        <f t="shared" si="5"/>
        <v>19904944.12774249</v>
      </c>
    </row>
    <row r="43" spans="2:7" ht="14.25">
      <c r="B43" s="16">
        <f t="shared" si="2"/>
        <v>35</v>
      </c>
      <c r="C43" s="17">
        <f t="shared" si="3"/>
        <v>19904944.12774249</v>
      </c>
      <c r="D43" s="17">
        <f t="shared" si="4"/>
        <v>3262.23741107923</v>
      </c>
      <c r="E43" s="17">
        <f t="shared" si="0"/>
        <v>180803.24249366098</v>
      </c>
      <c r="F43" s="17">
        <f t="shared" si="1"/>
        <v>184065.4799047402</v>
      </c>
      <c r="G43" s="17">
        <f t="shared" si="5"/>
        <v>19901681.890331414</v>
      </c>
    </row>
    <row r="44" spans="2:7" ht="14.25">
      <c r="B44" s="16">
        <f t="shared" si="2"/>
        <v>36</v>
      </c>
      <c r="C44" s="17">
        <f t="shared" si="3"/>
        <v>19901681.890331414</v>
      </c>
      <c r="D44" s="17">
        <f t="shared" si="4"/>
        <v>3291.8694008965394</v>
      </c>
      <c r="E44" s="17">
        <f t="shared" si="0"/>
        <v>180773.61050384367</v>
      </c>
      <c r="F44" s="17">
        <f t="shared" si="1"/>
        <v>184065.4799047402</v>
      </c>
      <c r="G44" s="17">
        <f t="shared" si="5"/>
        <v>19898390.020930517</v>
      </c>
    </row>
    <row r="45" spans="2:7" ht="14.25">
      <c r="B45" s="16">
        <f t="shared" si="2"/>
        <v>37</v>
      </c>
      <c r="C45" s="17">
        <f t="shared" si="3"/>
        <v>19898390.020930517</v>
      </c>
      <c r="D45" s="17">
        <f t="shared" si="4"/>
        <v>3321.7705479546858</v>
      </c>
      <c r="E45" s="17">
        <f t="shared" si="0"/>
        <v>180743.70935678552</v>
      </c>
      <c r="F45" s="17">
        <f t="shared" si="1"/>
        <v>184065.4799047402</v>
      </c>
      <c r="G45" s="17">
        <f t="shared" si="5"/>
        <v>19895068.25038256</v>
      </c>
    </row>
    <row r="46" spans="2:7" ht="14.25">
      <c r="B46" s="16">
        <f t="shared" si="2"/>
        <v>38</v>
      </c>
      <c r="C46" s="17">
        <f t="shared" si="3"/>
        <v>19895068.25038256</v>
      </c>
      <c r="D46" s="17">
        <f t="shared" si="4"/>
        <v>3351.9432970985945</v>
      </c>
      <c r="E46" s="17">
        <f t="shared" si="0"/>
        <v>180713.5366076416</v>
      </c>
      <c r="F46" s="17">
        <f t="shared" si="1"/>
        <v>184065.4799047402</v>
      </c>
      <c r="G46" s="17">
        <f t="shared" si="5"/>
        <v>19891716.307085462</v>
      </c>
    </row>
    <row r="47" spans="2:7" ht="14.25">
      <c r="B47" s="16">
        <f t="shared" si="2"/>
        <v>39</v>
      </c>
      <c r="C47" s="17">
        <f t="shared" si="3"/>
        <v>19891716.307085462</v>
      </c>
      <c r="D47" s="17">
        <f t="shared" si="4"/>
        <v>3382.3901153806073</v>
      </c>
      <c r="E47" s="17">
        <f t="shared" si="0"/>
        <v>180683.0897893596</v>
      </c>
      <c r="F47" s="17">
        <f t="shared" si="1"/>
        <v>184065.4799047402</v>
      </c>
      <c r="G47" s="17">
        <f t="shared" si="5"/>
        <v>19888333.91697008</v>
      </c>
    </row>
    <row r="48" spans="2:7" ht="14.25">
      <c r="B48" s="16">
        <f t="shared" si="2"/>
        <v>40</v>
      </c>
      <c r="C48" s="17">
        <f t="shared" si="3"/>
        <v>19888333.91697008</v>
      </c>
      <c r="D48" s="17">
        <f t="shared" si="4"/>
        <v>3413.1134922619676</v>
      </c>
      <c r="E48" s="17">
        <f t="shared" si="0"/>
        <v>180652.36641247824</v>
      </c>
      <c r="F48" s="17">
        <f t="shared" si="1"/>
        <v>184065.4799047402</v>
      </c>
      <c r="G48" s="17">
        <f t="shared" si="5"/>
        <v>19884920.80347782</v>
      </c>
    </row>
    <row r="49" spans="2:7" ht="14.25">
      <c r="B49" s="16">
        <f t="shared" si="2"/>
        <v>41</v>
      </c>
      <c r="C49" s="17">
        <f t="shared" si="3"/>
        <v>19884920.80347782</v>
      </c>
      <c r="D49" s="17">
        <f t="shared" si="4"/>
        <v>3444.1159398166637</v>
      </c>
      <c r="E49" s="17">
        <f t="shared" si="0"/>
        <v>180621.36396492354</v>
      </c>
      <c r="F49" s="17">
        <f t="shared" si="1"/>
        <v>184065.4799047402</v>
      </c>
      <c r="G49" s="17">
        <f t="shared" si="5"/>
        <v>19881476.687538</v>
      </c>
    </row>
    <row r="50" spans="2:7" ht="14.25">
      <c r="B50" s="16">
        <f t="shared" si="2"/>
        <v>42</v>
      </c>
      <c r="C50" s="17">
        <f t="shared" si="3"/>
        <v>19881476.687538</v>
      </c>
      <c r="D50" s="17">
        <f t="shared" si="4"/>
        <v>3475.3999929366983</v>
      </c>
      <c r="E50" s="17">
        <f t="shared" si="0"/>
        <v>180590.0799118035</v>
      </c>
      <c r="F50" s="17">
        <f t="shared" si="1"/>
        <v>184065.4799047402</v>
      </c>
      <c r="G50" s="17">
        <f t="shared" si="5"/>
        <v>19878001.287545066</v>
      </c>
    </row>
    <row r="51" spans="2:7" ht="14.25">
      <c r="B51" s="16">
        <f t="shared" si="2"/>
        <v>43</v>
      </c>
      <c r="C51" s="17">
        <f t="shared" si="3"/>
        <v>19878001.287545066</v>
      </c>
      <c r="D51" s="17">
        <f t="shared" si="4"/>
        <v>3506.968209539191</v>
      </c>
      <c r="E51" s="17">
        <f t="shared" si="0"/>
        <v>180558.511695201</v>
      </c>
      <c r="F51" s="17">
        <f t="shared" si="1"/>
        <v>184065.4799047402</v>
      </c>
      <c r="G51" s="17">
        <f t="shared" si="5"/>
        <v>19874494.319335528</v>
      </c>
    </row>
    <row r="52" spans="2:7" ht="14.25">
      <c r="B52" s="16">
        <f t="shared" si="2"/>
        <v>44</v>
      </c>
      <c r="C52" s="17">
        <f t="shared" si="3"/>
        <v>19874494.319335528</v>
      </c>
      <c r="D52" s="17">
        <f t="shared" si="4"/>
        <v>3538.8231707758387</v>
      </c>
      <c r="E52" s="17">
        <f t="shared" si="0"/>
        <v>180526.65673396437</v>
      </c>
      <c r="F52" s="17">
        <f t="shared" si="1"/>
        <v>184065.4799047402</v>
      </c>
      <c r="G52" s="17">
        <f t="shared" si="5"/>
        <v>19870955.49616475</v>
      </c>
    </row>
    <row r="53" spans="2:7" ht="14.25">
      <c r="B53" s="16">
        <f t="shared" si="2"/>
        <v>45</v>
      </c>
      <c r="C53" s="17">
        <f t="shared" si="3"/>
        <v>19870955.49616475</v>
      </c>
      <c r="D53" s="17">
        <f t="shared" si="4"/>
        <v>3570.967481243715</v>
      </c>
      <c r="E53" s="17">
        <f t="shared" si="0"/>
        <v>180494.5124234965</v>
      </c>
      <c r="F53" s="17">
        <f t="shared" si="1"/>
        <v>184065.4799047402</v>
      </c>
      <c r="G53" s="17">
        <f t="shared" si="5"/>
        <v>19867384.528683506</v>
      </c>
    </row>
    <row r="54" spans="2:7" ht="14.25">
      <c r="B54" s="16">
        <f t="shared" si="2"/>
        <v>46</v>
      </c>
      <c r="C54" s="17">
        <f t="shared" si="3"/>
        <v>19867384.528683506</v>
      </c>
      <c r="D54" s="17">
        <f t="shared" si="4"/>
        <v>3603.4037691983394</v>
      </c>
      <c r="E54" s="17">
        <f t="shared" si="0"/>
        <v>180462.07613554187</v>
      </c>
      <c r="F54" s="17">
        <f t="shared" si="1"/>
        <v>184065.4799047402</v>
      </c>
      <c r="G54" s="17">
        <f t="shared" si="5"/>
        <v>19863781.124914307</v>
      </c>
    </row>
    <row r="55" spans="2:7" ht="14.25">
      <c r="B55" s="16">
        <f t="shared" si="2"/>
        <v>47</v>
      </c>
      <c r="C55" s="17">
        <f t="shared" si="3"/>
        <v>19863781.124914307</v>
      </c>
      <c r="D55" s="17">
        <f t="shared" si="4"/>
        <v>3636.134686768579</v>
      </c>
      <c r="E55" s="17">
        <f t="shared" si="0"/>
        <v>180429.34521797163</v>
      </c>
      <c r="F55" s="17">
        <f t="shared" si="1"/>
        <v>184065.4799047402</v>
      </c>
      <c r="G55" s="17">
        <f t="shared" si="5"/>
        <v>19860144.99022754</v>
      </c>
    </row>
    <row r="56" spans="2:7" ht="14.25">
      <c r="B56" s="16">
        <f t="shared" si="2"/>
        <v>48</v>
      </c>
      <c r="C56" s="17">
        <f t="shared" si="3"/>
        <v>19860144.99022754</v>
      </c>
      <c r="D56" s="17">
        <f t="shared" si="4"/>
        <v>3669.162910173385</v>
      </c>
      <c r="E56" s="17">
        <f t="shared" si="0"/>
        <v>180396.31699456682</v>
      </c>
      <c r="F56" s="17">
        <f t="shared" si="1"/>
        <v>184065.4799047402</v>
      </c>
      <c r="G56" s="17">
        <f t="shared" si="5"/>
        <v>19856475.827317365</v>
      </c>
    </row>
    <row r="57" spans="2:7" ht="14.25">
      <c r="B57" s="16">
        <f t="shared" si="2"/>
        <v>49</v>
      </c>
      <c r="C57" s="17">
        <f t="shared" si="3"/>
        <v>19856475.827317365</v>
      </c>
      <c r="D57" s="17">
        <f t="shared" si="4"/>
        <v>3702.491139940801</v>
      </c>
      <c r="E57" s="17">
        <f t="shared" si="0"/>
        <v>180362.9887647994</v>
      </c>
      <c r="F57" s="17">
        <f t="shared" si="1"/>
        <v>184065.4799047402</v>
      </c>
      <c r="G57" s="17">
        <f t="shared" si="5"/>
        <v>19852773.336177424</v>
      </c>
    </row>
    <row r="58" spans="2:7" ht="14.25">
      <c r="B58" s="16">
        <f t="shared" si="2"/>
        <v>50</v>
      </c>
      <c r="C58" s="17">
        <f t="shared" si="3"/>
        <v>19852773.336177424</v>
      </c>
      <c r="D58" s="17">
        <f t="shared" si="4"/>
        <v>3736.122101128625</v>
      </c>
      <c r="E58" s="17">
        <f t="shared" si="0"/>
        <v>180329.35780361158</v>
      </c>
      <c r="F58" s="17">
        <f t="shared" si="1"/>
        <v>184065.4799047402</v>
      </c>
      <c r="G58" s="17">
        <f t="shared" si="5"/>
        <v>19849037.214076295</v>
      </c>
    </row>
    <row r="59" spans="2:7" ht="14.25">
      <c r="B59" s="16">
        <f t="shared" si="2"/>
        <v>51</v>
      </c>
      <c r="C59" s="17">
        <f t="shared" si="3"/>
        <v>19849037.214076295</v>
      </c>
      <c r="D59" s="17">
        <f t="shared" si="4"/>
        <v>3770.058543547173</v>
      </c>
      <c r="E59" s="17">
        <f t="shared" si="0"/>
        <v>180295.42136119303</v>
      </c>
      <c r="F59" s="17">
        <f t="shared" si="1"/>
        <v>184065.4799047402</v>
      </c>
      <c r="G59" s="17">
        <f t="shared" si="5"/>
        <v>19845267.155532748</v>
      </c>
    </row>
    <row r="60" spans="2:7" ht="14.25">
      <c r="B60" s="16">
        <f t="shared" si="2"/>
        <v>52</v>
      </c>
      <c r="C60" s="17">
        <f t="shared" si="3"/>
        <v>19845267.155532748</v>
      </c>
      <c r="D60" s="17">
        <f t="shared" si="4"/>
        <v>3804.303241984424</v>
      </c>
      <c r="E60" s="17">
        <f t="shared" si="0"/>
        <v>180261.17666275578</v>
      </c>
      <c r="F60" s="17">
        <f t="shared" si="1"/>
        <v>184065.4799047402</v>
      </c>
      <c r="G60" s="17">
        <f t="shared" si="5"/>
        <v>19841462.852290764</v>
      </c>
    </row>
    <row r="61" spans="2:7" ht="14.25">
      <c r="B61" s="16">
        <f t="shared" si="2"/>
        <v>53</v>
      </c>
      <c r="C61" s="17">
        <f t="shared" si="3"/>
        <v>19841462.852290764</v>
      </c>
      <c r="D61" s="17">
        <f t="shared" si="4"/>
        <v>3838.858996432449</v>
      </c>
      <c r="E61" s="17">
        <f t="shared" si="0"/>
        <v>180226.62090830776</v>
      </c>
      <c r="F61" s="17">
        <f t="shared" si="1"/>
        <v>184065.4799047402</v>
      </c>
      <c r="G61" s="17">
        <f t="shared" si="5"/>
        <v>19837623.993294332</v>
      </c>
    </row>
    <row r="62" spans="2:7" ht="14.25">
      <c r="B62" s="16">
        <f t="shared" si="2"/>
        <v>54</v>
      </c>
      <c r="C62" s="17">
        <f t="shared" si="3"/>
        <v>19837623.993294332</v>
      </c>
      <c r="D62" s="17">
        <f t="shared" si="4"/>
        <v>3873.728632316692</v>
      </c>
      <c r="E62" s="17">
        <f t="shared" si="0"/>
        <v>180191.7512724235</v>
      </c>
      <c r="F62" s="17">
        <f t="shared" si="1"/>
        <v>184065.4799047402</v>
      </c>
      <c r="G62" s="17">
        <f t="shared" si="5"/>
        <v>19833750.264662016</v>
      </c>
    </row>
    <row r="63" spans="2:7" ht="14.25">
      <c r="B63" s="16">
        <f t="shared" si="2"/>
        <v>55</v>
      </c>
      <c r="C63" s="17">
        <f t="shared" si="3"/>
        <v>19833750.264662016</v>
      </c>
      <c r="D63" s="17">
        <f t="shared" si="4"/>
        <v>3908.9150007269054</v>
      </c>
      <c r="E63" s="17">
        <f t="shared" si="0"/>
        <v>180156.5649040133</v>
      </c>
      <c r="F63" s="17">
        <f t="shared" si="1"/>
        <v>184065.4799047402</v>
      </c>
      <c r="G63" s="17">
        <f t="shared" si="5"/>
        <v>19829841.34966129</v>
      </c>
    </row>
    <row r="64" spans="2:7" ht="14.25">
      <c r="B64" s="16">
        <f t="shared" si="2"/>
        <v>56</v>
      </c>
      <c r="C64" s="17">
        <f t="shared" si="3"/>
        <v>19829841.34966129</v>
      </c>
      <c r="D64" s="17">
        <f t="shared" si="4"/>
        <v>3944.4209786501597</v>
      </c>
      <c r="E64" s="17">
        <f t="shared" si="0"/>
        <v>180121.05892609005</v>
      </c>
      <c r="F64" s="17">
        <f t="shared" si="1"/>
        <v>184065.4799047402</v>
      </c>
      <c r="G64" s="17">
        <f t="shared" si="5"/>
        <v>19825896.92868264</v>
      </c>
    </row>
    <row r="65" spans="2:7" ht="14.25">
      <c r="B65" s="16">
        <f t="shared" si="2"/>
        <v>57</v>
      </c>
      <c r="C65" s="17">
        <f t="shared" si="3"/>
        <v>19825896.92868264</v>
      </c>
      <c r="D65" s="17">
        <f t="shared" si="4"/>
        <v>3980.249469206203</v>
      </c>
      <c r="E65" s="17">
        <f t="shared" si="0"/>
        <v>180085.230435534</v>
      </c>
      <c r="F65" s="17">
        <f t="shared" si="1"/>
        <v>184065.4799047402</v>
      </c>
      <c r="G65" s="17">
        <f t="shared" si="5"/>
        <v>19821916.679213434</v>
      </c>
    </row>
    <row r="66" spans="2:7" ht="14.25">
      <c r="B66" s="16">
        <f t="shared" si="2"/>
        <v>58</v>
      </c>
      <c r="C66" s="17">
        <f t="shared" si="3"/>
        <v>19821916.679213434</v>
      </c>
      <c r="D66" s="17">
        <f t="shared" si="4"/>
        <v>4016.4034018848324</v>
      </c>
      <c r="E66" s="17">
        <f t="shared" si="0"/>
        <v>180049.07650285537</v>
      </c>
      <c r="F66" s="17">
        <f t="shared" si="1"/>
        <v>184065.4799047402</v>
      </c>
      <c r="G66" s="17">
        <f t="shared" si="5"/>
        <v>19817900.27581155</v>
      </c>
    </row>
    <row r="67" spans="2:7" ht="14.25">
      <c r="B67" s="16">
        <f t="shared" si="2"/>
        <v>59</v>
      </c>
      <c r="C67" s="17">
        <f t="shared" si="3"/>
        <v>19817900.27581155</v>
      </c>
      <c r="D67" s="17">
        <f t="shared" si="4"/>
        <v>4052.885732785304</v>
      </c>
      <c r="E67" s="17">
        <f t="shared" si="0"/>
        <v>180012.5941719549</v>
      </c>
      <c r="F67" s="17">
        <f t="shared" si="1"/>
        <v>184065.4799047402</v>
      </c>
      <c r="G67" s="17">
        <f t="shared" si="5"/>
        <v>19813847.390078764</v>
      </c>
    </row>
    <row r="68" spans="2:7" ht="14.25">
      <c r="B68" s="16">
        <f t="shared" si="2"/>
        <v>60</v>
      </c>
      <c r="C68" s="17">
        <f t="shared" si="3"/>
        <v>19813847.390078764</v>
      </c>
      <c r="D68" s="17">
        <f t="shared" si="4"/>
        <v>4089.6994448580954</v>
      </c>
      <c r="E68" s="17">
        <f t="shared" si="0"/>
        <v>179975.7804598821</v>
      </c>
      <c r="F68" s="17">
        <f t="shared" si="1"/>
        <v>184065.4799047402</v>
      </c>
      <c r="G68" s="17">
        <f t="shared" si="5"/>
        <v>19809757.690633908</v>
      </c>
    </row>
    <row r="69" spans="2:7" ht="14.25">
      <c r="B69" s="16">
        <f t="shared" si="2"/>
        <v>61</v>
      </c>
      <c r="C69" s="17">
        <f t="shared" si="3"/>
        <v>19809757.690633908</v>
      </c>
      <c r="D69" s="17">
        <f t="shared" si="4"/>
        <v>4126.847548148886</v>
      </c>
      <c r="E69" s="17">
        <f t="shared" si="0"/>
        <v>179938.63235659132</v>
      </c>
      <c r="F69" s="17">
        <f t="shared" si="1"/>
        <v>184065.4799047402</v>
      </c>
      <c r="G69" s="17">
        <f t="shared" si="5"/>
        <v>19805630.84308576</v>
      </c>
    </row>
    <row r="70" spans="2:7" ht="14.25">
      <c r="B70" s="16">
        <f t="shared" si="2"/>
        <v>62</v>
      </c>
      <c r="C70" s="17">
        <f t="shared" si="3"/>
        <v>19805630.84308576</v>
      </c>
      <c r="D70" s="17">
        <f t="shared" si="4"/>
        <v>4164.333080044569</v>
      </c>
      <c r="E70" s="17">
        <f t="shared" si="0"/>
        <v>179901.14682469564</v>
      </c>
      <c r="F70" s="17">
        <f t="shared" si="1"/>
        <v>184065.4799047402</v>
      </c>
      <c r="G70" s="17">
        <f t="shared" si="5"/>
        <v>19801466.510005713</v>
      </c>
    </row>
    <row r="71" spans="2:7" ht="14.25">
      <c r="B71" s="16">
        <f t="shared" si="2"/>
        <v>63</v>
      </c>
      <c r="C71" s="17">
        <f t="shared" si="3"/>
        <v>19801466.510005713</v>
      </c>
      <c r="D71" s="17">
        <f t="shared" si="4"/>
        <v>4202.159105521627</v>
      </c>
      <c r="E71" s="17">
        <f t="shared" si="0"/>
        <v>179863.32079921858</v>
      </c>
      <c r="F71" s="17">
        <f t="shared" si="1"/>
        <v>184065.4799047402</v>
      </c>
      <c r="G71" s="17">
        <f t="shared" si="5"/>
        <v>19797264.35090019</v>
      </c>
    </row>
    <row r="72" spans="2:7" ht="14.25">
      <c r="B72" s="16">
        <f t="shared" si="2"/>
        <v>64</v>
      </c>
      <c r="C72" s="17">
        <f t="shared" si="3"/>
        <v>19797264.35090019</v>
      </c>
      <c r="D72" s="17">
        <f t="shared" si="4"/>
        <v>4240.328717396798</v>
      </c>
      <c r="E72" s="17">
        <f t="shared" si="0"/>
        <v>179825.1511873434</v>
      </c>
      <c r="F72" s="17">
        <f t="shared" si="1"/>
        <v>184065.4799047402</v>
      </c>
      <c r="G72" s="17">
        <f t="shared" si="5"/>
        <v>19793024.022182796</v>
      </c>
    </row>
    <row r="73" spans="2:7" ht="14.25">
      <c r="B73" s="16">
        <f t="shared" si="2"/>
        <v>65</v>
      </c>
      <c r="C73" s="17">
        <f t="shared" si="3"/>
        <v>19793024.022182796</v>
      </c>
      <c r="D73" s="17">
        <f t="shared" si="4"/>
        <v>4278.84503657982</v>
      </c>
      <c r="E73" s="17">
        <f aca="true" t="shared" si="6" ref="E73:E136">IF(B73="","",C73*Vextir/12)</f>
        <v>179786.63486816038</v>
      </c>
      <c r="F73" s="17">
        <f aca="true" t="shared" si="7" ref="F73:F136">IF(B73="","",Greiðsla)</f>
        <v>184065.4799047402</v>
      </c>
      <c r="G73" s="17">
        <f t="shared" si="5"/>
        <v>19788745.177146215</v>
      </c>
    </row>
    <row r="74" spans="2:7" ht="14.25">
      <c r="B74" s="16">
        <f aca="true" t="shared" si="8" ref="B74:B137">IF(OR(B73="",B73=Fj.afborgana),"",B73+1)</f>
        <v>66</v>
      </c>
      <c r="C74" s="17">
        <f t="shared" si="3"/>
        <v>19788745.177146215</v>
      </c>
      <c r="D74" s="17">
        <f t="shared" si="4"/>
        <v>4317.711212328752</v>
      </c>
      <c r="E74" s="17">
        <f t="shared" si="6"/>
        <v>179747.76869241145</v>
      </c>
      <c r="F74" s="17">
        <f t="shared" si="7"/>
        <v>184065.4799047402</v>
      </c>
      <c r="G74" s="17">
        <f t="shared" si="5"/>
        <v>19784427.465933885</v>
      </c>
    </row>
    <row r="75" spans="2:7" ht="14.25">
      <c r="B75" s="16">
        <f t="shared" si="8"/>
        <v>67</v>
      </c>
      <c r="C75" s="17">
        <f t="shared" si="3"/>
        <v>19784427.465933885</v>
      </c>
      <c r="D75" s="17">
        <f t="shared" si="4"/>
        <v>4356.93042250743</v>
      </c>
      <c r="E75" s="17">
        <f t="shared" si="6"/>
        <v>179708.54948223277</v>
      </c>
      <c r="F75" s="17">
        <f t="shared" si="7"/>
        <v>184065.4799047402</v>
      </c>
      <c r="G75" s="17">
        <f t="shared" si="5"/>
        <v>19780070.53551138</v>
      </c>
    </row>
    <row r="76" spans="2:7" ht="14.25">
      <c r="B76" s="16">
        <f t="shared" si="8"/>
        <v>68</v>
      </c>
      <c r="C76" s="17">
        <f t="shared" si="3"/>
        <v>19780070.53551138</v>
      </c>
      <c r="D76" s="17">
        <f t="shared" si="4"/>
        <v>4396.505873845192</v>
      </c>
      <c r="E76" s="17">
        <f t="shared" si="6"/>
        <v>179668.974030895</v>
      </c>
      <c r="F76" s="17">
        <f t="shared" si="7"/>
        <v>184065.4799047402</v>
      </c>
      <c r="G76" s="17">
        <f t="shared" si="5"/>
        <v>19775674.029637534</v>
      </c>
    </row>
    <row r="77" spans="2:7" ht="14.25">
      <c r="B77" s="16">
        <f t="shared" si="8"/>
        <v>69</v>
      </c>
      <c r="C77" s="17">
        <f aca="true" t="shared" si="9" ref="C77:C140">IF(B77="","",G76)</f>
        <v>19775674.029637534</v>
      </c>
      <c r="D77" s="17">
        <f aca="true" t="shared" si="10" ref="D77:D140">IF(B77="","",F77-E77)</f>
        <v>4436.440802199271</v>
      </c>
      <c r="E77" s="17">
        <f t="shared" si="6"/>
        <v>179629.03910254093</v>
      </c>
      <c r="F77" s="17">
        <f t="shared" si="7"/>
        <v>184065.4799047402</v>
      </c>
      <c r="G77" s="17">
        <f aca="true" t="shared" si="11" ref="G77:G140">IF(B77="","",C77-D77)</f>
        <v>19771237.588835336</v>
      </c>
    </row>
    <row r="78" spans="2:7" ht="14.25">
      <c r="B78" s="16">
        <f t="shared" si="8"/>
        <v>70</v>
      </c>
      <c r="C78" s="17">
        <f t="shared" si="9"/>
        <v>19771237.588835336</v>
      </c>
      <c r="D78" s="17">
        <f t="shared" si="10"/>
        <v>4476.738472819212</v>
      </c>
      <c r="E78" s="17">
        <f t="shared" si="6"/>
        <v>179588.741431921</v>
      </c>
      <c r="F78" s="17">
        <f t="shared" si="7"/>
        <v>184065.4799047402</v>
      </c>
      <c r="G78" s="17">
        <f t="shared" si="11"/>
        <v>19766760.850362517</v>
      </c>
    </row>
    <row r="79" spans="2:7" ht="14.25">
      <c r="B79" s="16">
        <f t="shared" si="8"/>
        <v>71</v>
      </c>
      <c r="C79" s="17">
        <f t="shared" si="9"/>
        <v>19766760.850362517</v>
      </c>
      <c r="D79" s="17">
        <f t="shared" si="10"/>
        <v>4517.402180614008</v>
      </c>
      <c r="E79" s="17">
        <f t="shared" si="6"/>
        <v>179548.0777241262</v>
      </c>
      <c r="F79" s="17">
        <f t="shared" si="7"/>
        <v>184065.4799047402</v>
      </c>
      <c r="G79" s="17">
        <f t="shared" si="11"/>
        <v>19762243.4481819</v>
      </c>
    </row>
    <row r="80" spans="2:7" ht="14.25">
      <c r="B80" s="16">
        <f t="shared" si="8"/>
        <v>72</v>
      </c>
      <c r="C80" s="17">
        <f t="shared" si="9"/>
        <v>19762243.4481819</v>
      </c>
      <c r="D80" s="17">
        <f t="shared" si="10"/>
        <v>4558.435250421258</v>
      </c>
      <c r="E80" s="17">
        <f t="shared" si="6"/>
        <v>179507.04465431895</v>
      </c>
      <c r="F80" s="17">
        <f t="shared" si="7"/>
        <v>184065.4799047402</v>
      </c>
      <c r="G80" s="17">
        <f t="shared" si="11"/>
        <v>19757685.01293148</v>
      </c>
    </row>
    <row r="81" spans="2:7" ht="14.25">
      <c r="B81" s="16">
        <f t="shared" si="8"/>
        <v>73</v>
      </c>
      <c r="C81" s="17">
        <f t="shared" si="9"/>
        <v>19757685.01293148</v>
      </c>
      <c r="D81" s="17">
        <f t="shared" si="10"/>
        <v>4599.841037279228</v>
      </c>
      <c r="E81" s="17">
        <f t="shared" si="6"/>
        <v>179465.63886746098</v>
      </c>
      <c r="F81" s="17">
        <f t="shared" si="7"/>
        <v>184065.4799047402</v>
      </c>
      <c r="G81" s="17">
        <f t="shared" si="11"/>
        <v>19753085.1718942</v>
      </c>
    </row>
    <row r="82" spans="2:7" ht="14.25">
      <c r="B82" s="16">
        <f t="shared" si="8"/>
        <v>74</v>
      </c>
      <c r="C82" s="17">
        <f t="shared" si="9"/>
        <v>19753085.1718942</v>
      </c>
      <c r="D82" s="17">
        <f t="shared" si="10"/>
        <v>4641.6229267012095</v>
      </c>
      <c r="E82" s="17">
        <f t="shared" si="6"/>
        <v>179423.856978039</v>
      </c>
      <c r="F82" s="17">
        <f t="shared" si="7"/>
        <v>184065.4799047402</v>
      </c>
      <c r="G82" s="17">
        <f t="shared" si="11"/>
        <v>19748443.5489675</v>
      </c>
    </row>
    <row r="83" spans="2:7" ht="14.25">
      <c r="B83" s="16">
        <f t="shared" si="8"/>
        <v>75</v>
      </c>
      <c r="C83" s="17">
        <f t="shared" si="9"/>
        <v>19748443.5489675</v>
      </c>
      <c r="D83" s="17">
        <f t="shared" si="10"/>
        <v>4683.784334952099</v>
      </c>
      <c r="E83" s="17">
        <f t="shared" si="6"/>
        <v>179381.6955697881</v>
      </c>
      <c r="F83" s="17">
        <f t="shared" si="7"/>
        <v>184065.4799047402</v>
      </c>
      <c r="G83" s="17">
        <f t="shared" si="11"/>
        <v>19743759.764632545</v>
      </c>
    </row>
    <row r="84" spans="2:7" ht="14.25">
      <c r="B84" s="16">
        <f t="shared" si="8"/>
        <v>76</v>
      </c>
      <c r="C84" s="17">
        <f t="shared" si="9"/>
        <v>19743759.764632545</v>
      </c>
      <c r="D84" s="17">
        <f t="shared" si="10"/>
        <v>4726.328709327936</v>
      </c>
      <c r="E84" s="17">
        <f t="shared" si="6"/>
        <v>179339.15119541227</v>
      </c>
      <c r="F84" s="17">
        <f t="shared" si="7"/>
        <v>184065.4799047402</v>
      </c>
      <c r="G84" s="17">
        <f t="shared" si="11"/>
        <v>19739033.43592322</v>
      </c>
    </row>
    <row r="85" spans="2:7" ht="14.25">
      <c r="B85" s="16">
        <f t="shared" si="8"/>
        <v>77</v>
      </c>
      <c r="C85" s="17">
        <f t="shared" si="9"/>
        <v>19739033.43592322</v>
      </c>
      <c r="D85" s="17">
        <f t="shared" si="10"/>
        <v>4769.259528437629</v>
      </c>
      <c r="E85" s="17">
        <f t="shared" si="6"/>
        <v>179296.22037630258</v>
      </c>
      <c r="F85" s="17">
        <f t="shared" si="7"/>
        <v>184065.4799047402</v>
      </c>
      <c r="G85" s="17">
        <f t="shared" si="11"/>
        <v>19734264.176394783</v>
      </c>
    </row>
    <row r="86" spans="2:7" ht="14.25">
      <c r="B86" s="16">
        <f t="shared" si="8"/>
        <v>78</v>
      </c>
      <c r="C86" s="17">
        <f t="shared" si="9"/>
        <v>19734264.176394783</v>
      </c>
      <c r="D86" s="17">
        <f t="shared" si="10"/>
        <v>4812.580302487593</v>
      </c>
      <c r="E86" s="17">
        <f t="shared" si="6"/>
        <v>179252.8996022526</v>
      </c>
      <c r="F86" s="17">
        <f t="shared" si="7"/>
        <v>184065.4799047402</v>
      </c>
      <c r="G86" s="17">
        <f t="shared" si="11"/>
        <v>19729451.596092295</v>
      </c>
    </row>
    <row r="87" spans="2:7" ht="14.25">
      <c r="B87" s="16">
        <f t="shared" si="8"/>
        <v>79</v>
      </c>
      <c r="C87" s="17">
        <f t="shared" si="9"/>
        <v>19729451.596092295</v>
      </c>
      <c r="D87" s="17">
        <f t="shared" si="10"/>
        <v>4856.294573568506</v>
      </c>
      <c r="E87" s="17">
        <f t="shared" si="6"/>
        <v>179209.1853311717</v>
      </c>
      <c r="F87" s="17">
        <f t="shared" si="7"/>
        <v>184065.4799047402</v>
      </c>
      <c r="G87" s="17">
        <f t="shared" si="11"/>
        <v>19724595.301518727</v>
      </c>
    </row>
    <row r="88" spans="2:7" ht="14.25">
      <c r="B88" s="16">
        <f t="shared" si="8"/>
        <v>80</v>
      </c>
      <c r="C88" s="17">
        <f t="shared" si="9"/>
        <v>19724595.301518727</v>
      </c>
      <c r="D88" s="17">
        <f t="shared" si="10"/>
        <v>4900.405915945128</v>
      </c>
      <c r="E88" s="17">
        <f t="shared" si="6"/>
        <v>179165.07398879508</v>
      </c>
      <c r="F88" s="17">
        <f t="shared" si="7"/>
        <v>184065.4799047402</v>
      </c>
      <c r="G88" s="17">
        <f t="shared" si="11"/>
        <v>19719694.89560278</v>
      </c>
    </row>
    <row r="89" spans="2:7" ht="14.25">
      <c r="B89" s="16">
        <f t="shared" si="8"/>
        <v>81</v>
      </c>
      <c r="C89" s="17">
        <f t="shared" si="9"/>
        <v>19719694.89560278</v>
      </c>
      <c r="D89" s="17">
        <f t="shared" si="10"/>
        <v>4944.917936348298</v>
      </c>
      <c r="E89" s="17">
        <f t="shared" si="6"/>
        <v>179120.5619683919</v>
      </c>
      <c r="F89" s="17">
        <f t="shared" si="7"/>
        <v>184065.4799047402</v>
      </c>
      <c r="G89" s="17">
        <f t="shared" si="11"/>
        <v>19714749.977666434</v>
      </c>
    </row>
    <row r="90" spans="2:7" ht="14.25">
      <c r="B90" s="16">
        <f t="shared" si="8"/>
        <v>82</v>
      </c>
      <c r="C90" s="17">
        <f t="shared" si="9"/>
        <v>19714749.977666434</v>
      </c>
      <c r="D90" s="17">
        <f t="shared" si="10"/>
        <v>4989.834274270106</v>
      </c>
      <c r="E90" s="17">
        <f t="shared" si="6"/>
        <v>179075.6456304701</v>
      </c>
      <c r="F90" s="17">
        <f t="shared" si="7"/>
        <v>184065.4799047402</v>
      </c>
      <c r="G90" s="17">
        <f t="shared" si="11"/>
        <v>19709760.143392164</v>
      </c>
    </row>
    <row r="91" spans="2:7" ht="14.25">
      <c r="B91" s="16">
        <f t="shared" si="8"/>
        <v>83</v>
      </c>
      <c r="C91" s="17">
        <f t="shared" si="9"/>
        <v>19709760.143392164</v>
      </c>
      <c r="D91" s="17">
        <f t="shared" si="10"/>
        <v>5035.158602261392</v>
      </c>
      <c r="E91" s="17">
        <f t="shared" si="6"/>
        <v>179030.3213024788</v>
      </c>
      <c r="F91" s="17">
        <f t="shared" si="7"/>
        <v>184065.4799047402</v>
      </c>
      <c r="G91" s="17">
        <f t="shared" si="11"/>
        <v>19704724.984789904</v>
      </c>
    </row>
    <row r="92" spans="2:7" ht="14.25">
      <c r="B92" s="16">
        <f t="shared" si="8"/>
        <v>84</v>
      </c>
      <c r="C92" s="17">
        <f t="shared" si="9"/>
        <v>19704724.984789904</v>
      </c>
      <c r="D92" s="17">
        <f t="shared" si="10"/>
        <v>5080.894626231922</v>
      </c>
      <c r="E92" s="17">
        <f t="shared" si="6"/>
        <v>178984.58527850828</v>
      </c>
      <c r="F92" s="17">
        <f t="shared" si="7"/>
        <v>184065.4799047402</v>
      </c>
      <c r="G92" s="17">
        <f t="shared" si="11"/>
        <v>19699644.09016367</v>
      </c>
    </row>
    <row r="93" spans="2:7" ht="14.25">
      <c r="B93" s="16">
        <f t="shared" si="8"/>
        <v>85</v>
      </c>
      <c r="C93" s="17">
        <f t="shared" si="9"/>
        <v>19699644.09016367</v>
      </c>
      <c r="D93" s="17">
        <f t="shared" si="10"/>
        <v>5127.046085753536</v>
      </c>
      <c r="E93" s="17">
        <f t="shared" si="6"/>
        <v>178938.43381898667</v>
      </c>
      <c r="F93" s="17">
        <f t="shared" si="7"/>
        <v>184065.4799047402</v>
      </c>
      <c r="G93" s="17">
        <f t="shared" si="11"/>
        <v>19694517.044077918</v>
      </c>
    </row>
    <row r="94" spans="2:7" ht="14.25">
      <c r="B94" s="16">
        <f t="shared" si="8"/>
        <v>86</v>
      </c>
      <c r="C94" s="17">
        <f t="shared" si="9"/>
        <v>19694517.044077918</v>
      </c>
      <c r="D94" s="17">
        <f t="shared" si="10"/>
        <v>5173.616754365794</v>
      </c>
      <c r="E94" s="17">
        <f t="shared" si="6"/>
        <v>178891.8631503744</v>
      </c>
      <c r="F94" s="17">
        <f t="shared" si="7"/>
        <v>184065.4799047402</v>
      </c>
      <c r="G94" s="17">
        <f t="shared" si="11"/>
        <v>19689343.427323554</v>
      </c>
    </row>
    <row r="95" spans="2:7" ht="14.25">
      <c r="B95" s="16">
        <f t="shared" si="8"/>
        <v>87</v>
      </c>
      <c r="C95" s="17">
        <f t="shared" si="9"/>
        <v>19689343.427323554</v>
      </c>
      <c r="D95" s="17">
        <f t="shared" si="10"/>
        <v>5220.610439884593</v>
      </c>
      <c r="E95" s="17">
        <f t="shared" si="6"/>
        <v>178844.8694648556</v>
      </c>
      <c r="F95" s="17">
        <f t="shared" si="7"/>
        <v>184065.4799047402</v>
      </c>
      <c r="G95" s="17">
        <f t="shared" si="11"/>
        <v>19684122.81688367</v>
      </c>
    </row>
    <row r="96" spans="2:7" ht="14.25">
      <c r="B96" s="16">
        <f t="shared" si="8"/>
        <v>88</v>
      </c>
      <c r="C96" s="17">
        <f t="shared" si="9"/>
        <v>19684122.81688367</v>
      </c>
      <c r="D96" s="17">
        <f t="shared" si="10"/>
        <v>5268.03098471355</v>
      </c>
      <c r="E96" s="17">
        <f t="shared" si="6"/>
        <v>178797.44892002665</v>
      </c>
      <c r="F96" s="17">
        <f t="shared" si="7"/>
        <v>184065.4799047402</v>
      </c>
      <c r="G96" s="17">
        <f t="shared" si="11"/>
        <v>19678854.785898954</v>
      </c>
    </row>
    <row r="97" spans="2:7" ht="14.25">
      <c r="B97" s="16">
        <f t="shared" si="8"/>
        <v>89</v>
      </c>
      <c r="C97" s="17">
        <f t="shared" si="9"/>
        <v>19678854.785898954</v>
      </c>
      <c r="D97" s="17">
        <f t="shared" si="10"/>
        <v>5315.882266158063</v>
      </c>
      <c r="E97" s="17">
        <f t="shared" si="6"/>
        <v>178749.59763858214</v>
      </c>
      <c r="F97" s="17">
        <f t="shared" si="7"/>
        <v>184065.4799047402</v>
      </c>
      <c r="G97" s="17">
        <f t="shared" si="11"/>
        <v>19673538.903632797</v>
      </c>
    </row>
    <row r="98" spans="2:7" ht="14.25">
      <c r="B98" s="16">
        <f t="shared" si="8"/>
        <v>90</v>
      </c>
      <c r="C98" s="17">
        <f t="shared" si="9"/>
        <v>19673538.903632797</v>
      </c>
      <c r="D98" s="17">
        <f t="shared" si="10"/>
        <v>5364.168196742277</v>
      </c>
      <c r="E98" s="17">
        <f t="shared" si="6"/>
        <v>178701.31170799793</v>
      </c>
      <c r="F98" s="17">
        <f t="shared" si="7"/>
        <v>184065.4799047402</v>
      </c>
      <c r="G98" s="17">
        <f t="shared" si="11"/>
        <v>19668174.735436056</v>
      </c>
    </row>
    <row r="99" spans="2:7" ht="14.25">
      <c r="B99" s="16">
        <f t="shared" si="8"/>
        <v>91</v>
      </c>
      <c r="C99" s="17">
        <f t="shared" si="9"/>
        <v>19668174.735436056</v>
      </c>
      <c r="D99" s="17">
        <f t="shared" si="10"/>
        <v>5412.892724529374</v>
      </c>
      <c r="E99" s="17">
        <f t="shared" si="6"/>
        <v>178652.58718021083</v>
      </c>
      <c r="F99" s="17">
        <f t="shared" si="7"/>
        <v>184065.4799047402</v>
      </c>
      <c r="G99" s="17">
        <f t="shared" si="11"/>
        <v>19662761.842711527</v>
      </c>
    </row>
    <row r="100" spans="2:7" ht="14.25">
      <c r="B100" s="16">
        <f t="shared" si="8"/>
        <v>92</v>
      </c>
      <c r="C100" s="17">
        <f t="shared" si="9"/>
        <v>19662761.842711527</v>
      </c>
      <c r="D100" s="17">
        <f t="shared" si="10"/>
        <v>5462.05983344384</v>
      </c>
      <c r="E100" s="17">
        <f t="shared" si="6"/>
        <v>178603.42007129636</v>
      </c>
      <c r="F100" s="17">
        <f t="shared" si="7"/>
        <v>184065.4799047402</v>
      </c>
      <c r="G100" s="17">
        <f t="shared" si="11"/>
        <v>19657299.782878082</v>
      </c>
    </row>
    <row r="101" spans="2:7" ht="14.25">
      <c r="B101" s="16">
        <f t="shared" si="8"/>
        <v>93</v>
      </c>
      <c r="C101" s="17">
        <f t="shared" si="9"/>
        <v>19657299.782878082</v>
      </c>
      <c r="D101" s="17">
        <f t="shared" si="10"/>
        <v>5511.67354359763</v>
      </c>
      <c r="E101" s="17">
        <f t="shared" si="6"/>
        <v>178553.80636114258</v>
      </c>
      <c r="F101" s="17">
        <f t="shared" si="7"/>
        <v>184065.4799047402</v>
      </c>
      <c r="G101" s="17">
        <f t="shared" si="11"/>
        <v>19651788.109334484</v>
      </c>
    </row>
    <row r="102" spans="2:7" ht="14.25">
      <c r="B102" s="16">
        <f t="shared" si="8"/>
        <v>94</v>
      </c>
      <c r="C102" s="17">
        <f t="shared" si="9"/>
        <v>19651788.109334484</v>
      </c>
      <c r="D102" s="17">
        <f t="shared" si="10"/>
        <v>5561.737911618635</v>
      </c>
      <c r="E102" s="17">
        <f t="shared" si="6"/>
        <v>178503.74199312157</v>
      </c>
      <c r="F102" s="17">
        <f t="shared" si="7"/>
        <v>184065.4799047402</v>
      </c>
      <c r="G102" s="17">
        <f t="shared" si="11"/>
        <v>19646226.371422864</v>
      </c>
    </row>
    <row r="103" spans="2:7" ht="14.25">
      <c r="B103" s="16">
        <f t="shared" si="8"/>
        <v>95</v>
      </c>
      <c r="C103" s="17">
        <f t="shared" si="9"/>
        <v>19646226.371422864</v>
      </c>
      <c r="D103" s="17">
        <f t="shared" si="10"/>
        <v>5612.257030982524</v>
      </c>
      <c r="E103" s="17">
        <f t="shared" si="6"/>
        <v>178453.22287375768</v>
      </c>
      <c r="F103" s="17">
        <f t="shared" si="7"/>
        <v>184065.4799047402</v>
      </c>
      <c r="G103" s="17">
        <f t="shared" si="11"/>
        <v>19640614.114391882</v>
      </c>
    </row>
    <row r="104" spans="2:7" ht="14.25">
      <c r="B104" s="16">
        <f t="shared" si="8"/>
        <v>96</v>
      </c>
      <c r="C104" s="17">
        <f t="shared" si="9"/>
        <v>19640614.114391882</v>
      </c>
      <c r="D104" s="17">
        <f t="shared" si="10"/>
        <v>5663.235032347264</v>
      </c>
      <c r="E104" s="17">
        <f t="shared" si="6"/>
        <v>178402.24487239294</v>
      </c>
      <c r="F104" s="17">
        <f t="shared" si="7"/>
        <v>184065.4799047402</v>
      </c>
      <c r="G104" s="17">
        <f t="shared" si="11"/>
        <v>19634950.879359536</v>
      </c>
    </row>
    <row r="105" spans="2:7" ht="14.25">
      <c r="B105" s="16">
        <f t="shared" si="8"/>
        <v>97</v>
      </c>
      <c r="C105" s="17">
        <f t="shared" si="9"/>
        <v>19634950.879359536</v>
      </c>
      <c r="D105" s="17">
        <f t="shared" si="10"/>
        <v>5714.67608389107</v>
      </c>
      <c r="E105" s="17">
        <f t="shared" si="6"/>
        <v>178350.80382084913</v>
      </c>
      <c r="F105" s="17">
        <f t="shared" si="7"/>
        <v>184065.4799047402</v>
      </c>
      <c r="G105" s="17">
        <f t="shared" si="11"/>
        <v>19629236.203275643</v>
      </c>
    </row>
    <row r="106" spans="2:7" ht="14.25">
      <c r="B106" s="16">
        <f t="shared" si="8"/>
        <v>98</v>
      </c>
      <c r="C106" s="17">
        <f t="shared" si="9"/>
        <v>19629236.203275643</v>
      </c>
      <c r="D106" s="17">
        <f t="shared" si="10"/>
        <v>5766.58439165313</v>
      </c>
      <c r="E106" s="17">
        <f t="shared" si="6"/>
        <v>178298.89551308707</v>
      </c>
      <c r="F106" s="17">
        <f t="shared" si="7"/>
        <v>184065.4799047402</v>
      </c>
      <c r="G106" s="17">
        <f t="shared" si="11"/>
        <v>19623469.61888399</v>
      </c>
    </row>
    <row r="107" spans="2:7" ht="14.25">
      <c r="B107" s="16">
        <f t="shared" si="8"/>
        <v>99</v>
      </c>
      <c r="C107" s="17">
        <f t="shared" si="9"/>
        <v>19623469.61888399</v>
      </c>
      <c r="D107" s="17">
        <f t="shared" si="10"/>
        <v>5818.964199877315</v>
      </c>
      <c r="E107" s="17">
        <f t="shared" si="6"/>
        <v>178246.5157048629</v>
      </c>
      <c r="F107" s="17">
        <f t="shared" si="7"/>
        <v>184065.4799047402</v>
      </c>
      <c r="G107" s="17">
        <f t="shared" si="11"/>
        <v>19617650.65468411</v>
      </c>
    </row>
    <row r="108" spans="2:7" ht="14.25">
      <c r="B108" s="16">
        <f t="shared" si="8"/>
        <v>100</v>
      </c>
      <c r="C108" s="17">
        <f t="shared" si="9"/>
        <v>19617650.65468411</v>
      </c>
      <c r="D108" s="17">
        <f t="shared" si="10"/>
        <v>5871.819791359536</v>
      </c>
      <c r="E108" s="17">
        <f t="shared" si="6"/>
        <v>178193.66011338067</v>
      </c>
      <c r="F108" s="17">
        <f t="shared" si="7"/>
        <v>184065.4799047402</v>
      </c>
      <c r="G108" s="17">
        <f t="shared" si="11"/>
        <v>19611778.834892754</v>
      </c>
    </row>
    <row r="109" spans="2:7" ht="14.25">
      <c r="B109" s="16">
        <f t="shared" si="8"/>
        <v>101</v>
      </c>
      <c r="C109" s="17">
        <f t="shared" si="9"/>
        <v>19611778.834892754</v>
      </c>
      <c r="D109" s="17">
        <f t="shared" si="10"/>
        <v>5925.155487797689</v>
      </c>
      <c r="E109" s="17">
        <f t="shared" si="6"/>
        <v>178140.32441694252</v>
      </c>
      <c r="F109" s="17">
        <f t="shared" si="7"/>
        <v>184065.4799047402</v>
      </c>
      <c r="G109" s="17">
        <f t="shared" si="11"/>
        <v>19605853.679404955</v>
      </c>
    </row>
    <row r="110" spans="2:7" ht="14.25">
      <c r="B110" s="16">
        <f t="shared" si="8"/>
        <v>102</v>
      </c>
      <c r="C110" s="17">
        <f t="shared" si="9"/>
        <v>19605853.679404955</v>
      </c>
      <c r="D110" s="17">
        <f t="shared" si="10"/>
        <v>5978.9756501451775</v>
      </c>
      <c r="E110" s="17">
        <f t="shared" si="6"/>
        <v>178086.50425459503</v>
      </c>
      <c r="F110" s="17">
        <f t="shared" si="7"/>
        <v>184065.4799047402</v>
      </c>
      <c r="G110" s="17">
        <f t="shared" si="11"/>
        <v>19599874.70375481</v>
      </c>
    </row>
    <row r="111" spans="2:7" ht="14.25">
      <c r="B111" s="16">
        <f t="shared" si="8"/>
        <v>103</v>
      </c>
      <c r="C111" s="17">
        <f t="shared" si="9"/>
        <v>19599874.70375481</v>
      </c>
      <c r="D111" s="17">
        <f t="shared" si="10"/>
        <v>6033.284678967379</v>
      </c>
      <c r="E111" s="17">
        <f t="shared" si="6"/>
        <v>178032.19522577283</v>
      </c>
      <c r="F111" s="17">
        <f t="shared" si="7"/>
        <v>184065.4799047402</v>
      </c>
      <c r="G111" s="17">
        <f t="shared" si="11"/>
        <v>19593841.419075843</v>
      </c>
    </row>
    <row r="112" spans="2:7" ht="14.25">
      <c r="B112" s="16">
        <f t="shared" si="8"/>
        <v>104</v>
      </c>
      <c r="C112" s="17">
        <f t="shared" si="9"/>
        <v>19593841.419075843</v>
      </c>
      <c r="D112" s="17">
        <f t="shared" si="10"/>
        <v>6088.0870148013055</v>
      </c>
      <c r="E112" s="17">
        <f t="shared" si="6"/>
        <v>177977.3928899389</v>
      </c>
      <c r="F112" s="17">
        <f t="shared" si="7"/>
        <v>184065.4799047402</v>
      </c>
      <c r="G112" s="17">
        <f t="shared" si="11"/>
        <v>19587753.33206104</v>
      </c>
    </row>
    <row r="113" spans="2:7" ht="14.25">
      <c r="B113" s="16">
        <f t="shared" si="8"/>
        <v>105</v>
      </c>
      <c r="C113" s="17">
        <f t="shared" si="9"/>
        <v>19587753.33206104</v>
      </c>
      <c r="D113" s="17">
        <f t="shared" si="10"/>
        <v>6143.387138519087</v>
      </c>
      <c r="E113" s="17">
        <f t="shared" si="6"/>
        <v>177922.09276622112</v>
      </c>
      <c r="F113" s="17">
        <f t="shared" si="7"/>
        <v>184065.4799047402</v>
      </c>
      <c r="G113" s="17">
        <f t="shared" si="11"/>
        <v>19581609.94492252</v>
      </c>
    </row>
    <row r="114" spans="2:7" ht="14.25">
      <c r="B114" s="16">
        <f t="shared" si="8"/>
        <v>106</v>
      </c>
      <c r="C114" s="17">
        <f t="shared" si="9"/>
        <v>19581609.94492252</v>
      </c>
      <c r="D114" s="17">
        <f t="shared" si="10"/>
        <v>6199.189571693976</v>
      </c>
      <c r="E114" s="17">
        <f t="shared" si="6"/>
        <v>177866.29033304623</v>
      </c>
      <c r="F114" s="17">
        <f t="shared" si="7"/>
        <v>184065.4799047402</v>
      </c>
      <c r="G114" s="17">
        <f t="shared" si="11"/>
        <v>19575410.75535083</v>
      </c>
    </row>
    <row r="115" spans="2:7" ht="14.25">
      <c r="B115" s="16">
        <f t="shared" si="8"/>
        <v>107</v>
      </c>
      <c r="C115" s="17">
        <f t="shared" si="9"/>
        <v>19575410.75535083</v>
      </c>
      <c r="D115" s="17">
        <f t="shared" si="10"/>
        <v>6255.498876970203</v>
      </c>
      <c r="E115" s="17">
        <f t="shared" si="6"/>
        <v>177809.98102777</v>
      </c>
      <c r="F115" s="17">
        <f t="shared" si="7"/>
        <v>184065.4799047402</v>
      </c>
      <c r="G115" s="17">
        <f t="shared" si="11"/>
        <v>19569155.256473858</v>
      </c>
    </row>
    <row r="116" spans="2:7" ht="14.25">
      <c r="B116" s="16">
        <f t="shared" si="8"/>
        <v>108</v>
      </c>
      <c r="C116" s="17">
        <f t="shared" si="9"/>
        <v>19569155.256473858</v>
      </c>
      <c r="D116" s="17">
        <f t="shared" si="10"/>
        <v>6312.319658435998</v>
      </c>
      <c r="E116" s="17">
        <f t="shared" si="6"/>
        <v>177753.1602463042</v>
      </c>
      <c r="F116" s="17">
        <f t="shared" si="7"/>
        <v>184065.4799047402</v>
      </c>
      <c r="G116" s="17">
        <f t="shared" si="11"/>
        <v>19562842.936815422</v>
      </c>
    </row>
    <row r="117" spans="2:7" ht="14.25">
      <c r="B117" s="16">
        <f t="shared" si="8"/>
        <v>109</v>
      </c>
      <c r="C117" s="17">
        <f t="shared" si="9"/>
        <v>19562842.936815422</v>
      </c>
      <c r="D117" s="17">
        <f t="shared" si="10"/>
        <v>6369.656562000135</v>
      </c>
      <c r="E117" s="17">
        <f t="shared" si="6"/>
        <v>177695.82334274007</v>
      </c>
      <c r="F117" s="17">
        <f t="shared" si="7"/>
        <v>184065.4799047402</v>
      </c>
      <c r="G117" s="17">
        <f t="shared" si="11"/>
        <v>19556473.28025342</v>
      </c>
    </row>
    <row r="118" spans="2:7" ht="14.25">
      <c r="B118" s="16">
        <f t="shared" si="8"/>
        <v>110</v>
      </c>
      <c r="C118" s="17">
        <f t="shared" si="9"/>
        <v>19556473.28025342</v>
      </c>
      <c r="D118" s="17">
        <f t="shared" si="10"/>
        <v>6427.514275771624</v>
      </c>
      <c r="E118" s="17">
        <f t="shared" si="6"/>
        <v>177637.96562896858</v>
      </c>
      <c r="F118" s="17">
        <f t="shared" si="7"/>
        <v>184065.4799047402</v>
      </c>
      <c r="G118" s="17">
        <f t="shared" si="11"/>
        <v>19550045.76597765</v>
      </c>
    </row>
    <row r="119" spans="2:7" ht="14.25">
      <c r="B119" s="16">
        <f t="shared" si="8"/>
        <v>111</v>
      </c>
      <c r="C119" s="17">
        <f t="shared" si="9"/>
        <v>19550045.76597765</v>
      </c>
      <c r="D119" s="17">
        <f t="shared" si="10"/>
        <v>6485.89753044321</v>
      </c>
      <c r="E119" s="17">
        <f t="shared" si="6"/>
        <v>177579.582374297</v>
      </c>
      <c r="F119" s="17">
        <f t="shared" si="7"/>
        <v>184065.4799047402</v>
      </c>
      <c r="G119" s="17">
        <f t="shared" si="11"/>
        <v>19543559.868447207</v>
      </c>
    </row>
    <row r="120" spans="2:7" ht="14.25">
      <c r="B120" s="16">
        <f t="shared" si="8"/>
        <v>112</v>
      </c>
      <c r="C120" s="17">
        <f t="shared" si="9"/>
        <v>19543559.868447207</v>
      </c>
      <c r="D120" s="17">
        <f t="shared" si="10"/>
        <v>6544.811099678103</v>
      </c>
      <c r="E120" s="17">
        <f t="shared" si="6"/>
        <v>177520.6688050621</v>
      </c>
      <c r="F120" s="17">
        <f t="shared" si="7"/>
        <v>184065.4799047402</v>
      </c>
      <c r="G120" s="17">
        <f t="shared" si="11"/>
        <v>19537015.05734753</v>
      </c>
    </row>
    <row r="121" spans="2:7" ht="14.25">
      <c r="B121" s="16">
        <f t="shared" si="8"/>
        <v>113</v>
      </c>
      <c r="C121" s="17">
        <f t="shared" si="9"/>
        <v>19537015.05734753</v>
      </c>
      <c r="D121" s="17">
        <f t="shared" si="10"/>
        <v>6604.259800500178</v>
      </c>
      <c r="E121" s="17">
        <f t="shared" si="6"/>
        <v>177461.22010424003</v>
      </c>
      <c r="F121" s="17">
        <f t="shared" si="7"/>
        <v>184065.4799047402</v>
      </c>
      <c r="G121" s="17">
        <f t="shared" si="11"/>
        <v>19530410.797547027</v>
      </c>
    </row>
    <row r="122" spans="2:7" ht="14.25">
      <c r="B122" s="16">
        <f t="shared" si="8"/>
        <v>114</v>
      </c>
      <c r="C122" s="17">
        <f t="shared" si="9"/>
        <v>19530410.797547027</v>
      </c>
      <c r="D122" s="17">
        <f t="shared" si="10"/>
        <v>6664.2484936880355</v>
      </c>
      <c r="E122" s="17">
        <f t="shared" si="6"/>
        <v>177401.23141105217</v>
      </c>
      <c r="F122" s="17">
        <f t="shared" si="7"/>
        <v>184065.4799047402</v>
      </c>
      <c r="G122" s="17">
        <f t="shared" si="11"/>
        <v>19523746.54905334</v>
      </c>
    </row>
    <row r="123" spans="2:7" ht="14.25">
      <c r="B123" s="16">
        <f t="shared" si="8"/>
        <v>115</v>
      </c>
      <c r="C123" s="17">
        <f t="shared" si="9"/>
        <v>19523746.54905334</v>
      </c>
      <c r="D123" s="17">
        <f t="shared" si="10"/>
        <v>6724.782084172359</v>
      </c>
      <c r="E123" s="17">
        <f t="shared" si="6"/>
        <v>177340.69782056785</v>
      </c>
      <c r="F123" s="17">
        <f t="shared" si="7"/>
        <v>184065.4799047402</v>
      </c>
      <c r="G123" s="17">
        <f t="shared" si="11"/>
        <v>19517021.76696917</v>
      </c>
    </row>
    <row r="124" spans="2:7" ht="14.25">
      <c r="B124" s="16">
        <f t="shared" si="8"/>
        <v>116</v>
      </c>
      <c r="C124" s="17">
        <f t="shared" si="9"/>
        <v>19517021.76696917</v>
      </c>
      <c r="D124" s="17">
        <f t="shared" si="10"/>
        <v>6785.865521436906</v>
      </c>
      <c r="E124" s="17">
        <f t="shared" si="6"/>
        <v>177279.6143833033</v>
      </c>
      <c r="F124" s="17">
        <f t="shared" si="7"/>
        <v>184065.4799047402</v>
      </c>
      <c r="G124" s="17">
        <f t="shared" si="11"/>
        <v>19510235.901447732</v>
      </c>
    </row>
    <row r="125" spans="2:7" ht="14.25">
      <c r="B125" s="16">
        <f t="shared" si="8"/>
        <v>117</v>
      </c>
      <c r="C125" s="17">
        <f t="shared" si="9"/>
        <v>19510235.901447732</v>
      </c>
      <c r="D125" s="17">
        <f t="shared" si="10"/>
        <v>6847.503799923317</v>
      </c>
      <c r="E125" s="17">
        <f t="shared" si="6"/>
        <v>177217.9761048169</v>
      </c>
      <c r="F125" s="17">
        <f t="shared" si="7"/>
        <v>184065.4799047402</v>
      </c>
      <c r="G125" s="17">
        <f t="shared" si="11"/>
        <v>19503388.39764781</v>
      </c>
    </row>
    <row r="126" spans="2:7" ht="14.25">
      <c r="B126" s="16">
        <f t="shared" si="8"/>
        <v>118</v>
      </c>
      <c r="C126" s="17">
        <f t="shared" si="9"/>
        <v>19503388.39764781</v>
      </c>
      <c r="D126" s="17">
        <f t="shared" si="10"/>
        <v>6909.701959439262</v>
      </c>
      <c r="E126" s="17">
        <f t="shared" si="6"/>
        <v>177155.77794530094</v>
      </c>
      <c r="F126" s="17">
        <f t="shared" si="7"/>
        <v>184065.4799047402</v>
      </c>
      <c r="G126" s="17">
        <f t="shared" si="11"/>
        <v>19496478.69568837</v>
      </c>
    </row>
    <row r="127" spans="2:7" ht="14.25">
      <c r="B127" s="16">
        <f t="shared" si="8"/>
        <v>119</v>
      </c>
      <c r="C127" s="17">
        <f t="shared" si="9"/>
        <v>19496478.69568837</v>
      </c>
      <c r="D127" s="17">
        <f t="shared" si="10"/>
        <v>6972.465085570817</v>
      </c>
      <c r="E127" s="17">
        <f t="shared" si="6"/>
        <v>177093.0148191694</v>
      </c>
      <c r="F127" s="17">
        <f t="shared" si="7"/>
        <v>184065.4799047402</v>
      </c>
      <c r="G127" s="17">
        <f t="shared" si="11"/>
        <v>19489506.2306028</v>
      </c>
    </row>
    <row r="128" spans="2:7" ht="14.25">
      <c r="B128" s="16">
        <f t="shared" si="8"/>
        <v>120</v>
      </c>
      <c r="C128" s="17">
        <f t="shared" si="9"/>
        <v>19489506.2306028</v>
      </c>
      <c r="D128" s="17">
        <f t="shared" si="10"/>
        <v>7035.798310098093</v>
      </c>
      <c r="E128" s="17">
        <f t="shared" si="6"/>
        <v>177029.6815946421</v>
      </c>
      <c r="F128" s="17">
        <f t="shared" si="7"/>
        <v>184065.4799047402</v>
      </c>
      <c r="G128" s="17">
        <f t="shared" si="11"/>
        <v>19482470.432292704</v>
      </c>
    </row>
    <row r="129" spans="2:7" ht="14.25">
      <c r="B129" s="16">
        <f t="shared" si="8"/>
        <v>121</v>
      </c>
      <c r="C129" s="17">
        <f t="shared" si="9"/>
        <v>19482470.432292704</v>
      </c>
      <c r="D129" s="17">
        <f t="shared" si="10"/>
        <v>7099.706811414799</v>
      </c>
      <c r="E129" s="17">
        <f t="shared" si="6"/>
        <v>176965.7730933254</v>
      </c>
      <c r="F129" s="17">
        <f t="shared" si="7"/>
        <v>184065.4799047402</v>
      </c>
      <c r="G129" s="17">
        <f t="shared" si="11"/>
        <v>19475370.72548129</v>
      </c>
    </row>
    <row r="130" spans="2:7" ht="14.25">
      <c r="B130" s="16">
        <f t="shared" si="8"/>
        <v>122</v>
      </c>
      <c r="C130" s="17">
        <f t="shared" si="9"/>
        <v>19475370.72548129</v>
      </c>
      <c r="D130" s="17">
        <f t="shared" si="10"/>
        <v>7164.195814951847</v>
      </c>
      <c r="E130" s="17">
        <f t="shared" si="6"/>
        <v>176901.28408978836</v>
      </c>
      <c r="F130" s="17">
        <f t="shared" si="7"/>
        <v>184065.4799047402</v>
      </c>
      <c r="G130" s="17">
        <f t="shared" si="11"/>
        <v>19468206.529666338</v>
      </c>
    </row>
    <row r="131" spans="2:7" ht="14.25">
      <c r="B131" s="16">
        <f t="shared" si="8"/>
        <v>123</v>
      </c>
      <c r="C131" s="17">
        <f t="shared" si="9"/>
        <v>19468206.529666338</v>
      </c>
      <c r="D131" s="17">
        <f t="shared" si="10"/>
        <v>7229.270593604306</v>
      </c>
      <c r="E131" s="17">
        <f t="shared" si="6"/>
        <v>176836.2093111359</v>
      </c>
      <c r="F131" s="17">
        <f t="shared" si="7"/>
        <v>184065.4799047402</v>
      </c>
      <c r="G131" s="17">
        <f t="shared" si="11"/>
        <v>19460977.259072732</v>
      </c>
    </row>
    <row r="132" spans="2:7" ht="14.25">
      <c r="B132" s="16">
        <f t="shared" si="8"/>
        <v>124</v>
      </c>
      <c r="C132" s="17">
        <f t="shared" si="9"/>
        <v>19460977.259072732</v>
      </c>
      <c r="D132" s="17">
        <f t="shared" si="10"/>
        <v>7294.936468162894</v>
      </c>
      <c r="E132" s="17">
        <f t="shared" si="6"/>
        <v>176770.5434365773</v>
      </c>
      <c r="F132" s="17">
        <f t="shared" si="7"/>
        <v>184065.4799047402</v>
      </c>
      <c r="G132" s="17">
        <f t="shared" si="11"/>
        <v>19453682.32260457</v>
      </c>
    </row>
    <row r="133" spans="2:7" ht="14.25">
      <c r="B133" s="16">
        <f t="shared" si="8"/>
        <v>125</v>
      </c>
      <c r="C133" s="17">
        <f t="shared" si="9"/>
        <v>19453682.32260457</v>
      </c>
      <c r="D133" s="17">
        <f t="shared" si="10"/>
        <v>7361.198807748704</v>
      </c>
      <c r="E133" s="17">
        <f t="shared" si="6"/>
        <v>176704.2810969915</v>
      </c>
      <c r="F133" s="17">
        <f t="shared" si="7"/>
        <v>184065.4799047402</v>
      </c>
      <c r="G133" s="17">
        <f t="shared" si="11"/>
        <v>19446321.12379682</v>
      </c>
    </row>
    <row r="134" spans="2:7" ht="14.25">
      <c r="B134" s="16">
        <f t="shared" si="8"/>
        <v>126</v>
      </c>
      <c r="C134" s="17">
        <f t="shared" si="9"/>
        <v>19446321.12379682</v>
      </c>
      <c r="D134" s="17">
        <f t="shared" si="10"/>
        <v>7428.063030252437</v>
      </c>
      <c r="E134" s="17">
        <f t="shared" si="6"/>
        <v>176637.41687448777</v>
      </c>
      <c r="F134" s="17">
        <f t="shared" si="7"/>
        <v>184065.4799047402</v>
      </c>
      <c r="G134" s="17">
        <f t="shared" si="11"/>
        <v>19438893.060766567</v>
      </c>
    </row>
    <row r="135" spans="2:7" ht="14.25">
      <c r="B135" s="16">
        <f t="shared" si="8"/>
        <v>127</v>
      </c>
      <c r="C135" s="17">
        <f t="shared" si="9"/>
        <v>19438893.060766567</v>
      </c>
      <c r="D135" s="17">
        <f t="shared" si="10"/>
        <v>7495.5346027772175</v>
      </c>
      <c r="E135" s="17">
        <f t="shared" si="6"/>
        <v>176569.945301963</v>
      </c>
      <c r="F135" s="17">
        <f t="shared" si="7"/>
        <v>184065.4799047402</v>
      </c>
      <c r="G135" s="17">
        <f t="shared" si="11"/>
        <v>19431397.52616379</v>
      </c>
    </row>
    <row r="136" spans="2:7" ht="14.25">
      <c r="B136" s="16">
        <f t="shared" si="8"/>
        <v>128</v>
      </c>
      <c r="C136" s="17">
        <f t="shared" si="9"/>
        <v>19431397.52616379</v>
      </c>
      <c r="D136" s="17">
        <f t="shared" si="10"/>
        <v>7563.619042085775</v>
      </c>
      <c r="E136" s="17">
        <f t="shared" si="6"/>
        <v>176501.86086265443</v>
      </c>
      <c r="F136" s="17">
        <f t="shared" si="7"/>
        <v>184065.4799047402</v>
      </c>
      <c r="G136" s="17">
        <f t="shared" si="11"/>
        <v>19423833.907121703</v>
      </c>
    </row>
    <row r="137" spans="2:7" ht="14.25">
      <c r="B137" s="16">
        <f t="shared" si="8"/>
        <v>129</v>
      </c>
      <c r="C137" s="17">
        <f t="shared" si="9"/>
        <v>19423833.907121703</v>
      </c>
      <c r="D137" s="17">
        <f t="shared" si="10"/>
        <v>7632.321915051405</v>
      </c>
      <c r="E137" s="17">
        <f aca="true" t="shared" si="12" ref="E137:E200">IF(B137="","",C137*Vextir/12)</f>
        <v>176433.1579896888</v>
      </c>
      <c r="F137" s="17">
        <f aca="true" t="shared" si="13" ref="F137:F200">IF(B137="","",Greiðsla)</f>
        <v>184065.4799047402</v>
      </c>
      <c r="G137" s="17">
        <f t="shared" si="11"/>
        <v>19416201.58520665</v>
      </c>
    </row>
    <row r="138" spans="2:7" ht="14.25">
      <c r="B138" s="16">
        <f aca="true" t="shared" si="14" ref="B138:B201">IF(OR(B137="",B137=Fj.afborgana),"",B137+1)</f>
        <v>130</v>
      </c>
      <c r="C138" s="17">
        <f t="shared" si="9"/>
        <v>19416201.58520665</v>
      </c>
      <c r="D138" s="17">
        <f t="shared" si="10"/>
        <v>7701.648839113128</v>
      </c>
      <c r="E138" s="17">
        <f t="shared" si="12"/>
        <v>176363.83106562708</v>
      </c>
      <c r="F138" s="17">
        <f t="shared" si="13"/>
        <v>184065.4799047402</v>
      </c>
      <c r="G138" s="17">
        <f t="shared" si="11"/>
        <v>19408499.936367538</v>
      </c>
    </row>
    <row r="139" spans="2:7" ht="14.25">
      <c r="B139" s="16">
        <f t="shared" si="14"/>
        <v>131</v>
      </c>
      <c r="C139" s="17">
        <f t="shared" si="9"/>
        <v>19408499.936367538</v>
      </c>
      <c r="D139" s="17">
        <f t="shared" si="10"/>
        <v>7771.60548273506</v>
      </c>
      <c r="E139" s="17">
        <f t="shared" si="12"/>
        <v>176293.87442200514</v>
      </c>
      <c r="F139" s="17">
        <f t="shared" si="13"/>
        <v>184065.4799047402</v>
      </c>
      <c r="G139" s="17">
        <f t="shared" si="11"/>
        <v>19400728.330884803</v>
      </c>
    </row>
    <row r="140" spans="2:7" ht="14.25">
      <c r="B140" s="16">
        <f t="shared" si="14"/>
        <v>132</v>
      </c>
      <c r="C140" s="17">
        <f t="shared" si="9"/>
        <v>19400728.330884803</v>
      </c>
      <c r="D140" s="17">
        <f t="shared" si="10"/>
        <v>7842.197565869894</v>
      </c>
      <c r="E140" s="17">
        <f t="shared" si="12"/>
        <v>176223.2823388703</v>
      </c>
      <c r="F140" s="17">
        <f t="shared" si="13"/>
        <v>184065.4799047402</v>
      </c>
      <c r="G140" s="17">
        <f t="shared" si="11"/>
        <v>19392886.133318935</v>
      </c>
    </row>
    <row r="141" spans="2:7" ht="14.25">
      <c r="B141" s="16">
        <f t="shared" si="14"/>
        <v>133</v>
      </c>
      <c r="C141" s="17">
        <f aca="true" t="shared" si="15" ref="C141:C204">IF(B141="","",G140)</f>
        <v>19392886.133318935</v>
      </c>
      <c r="D141" s="17">
        <f aca="true" t="shared" si="16" ref="D141:D204">IF(B141="","",F141-E141)</f>
        <v>7913.430860426568</v>
      </c>
      <c r="E141" s="17">
        <f t="shared" si="12"/>
        <v>176152.04904431364</v>
      </c>
      <c r="F141" s="17">
        <f t="shared" si="13"/>
        <v>184065.4799047402</v>
      </c>
      <c r="G141" s="17">
        <f aca="true" t="shared" si="17" ref="G141:G204">IF(B141="","",C141-D141)</f>
        <v>19384972.70245851</v>
      </c>
    </row>
    <row r="142" spans="2:7" ht="14.25">
      <c r="B142" s="16">
        <f t="shared" si="14"/>
        <v>134</v>
      </c>
      <c r="C142" s="17">
        <f t="shared" si="15"/>
        <v>19384972.70245851</v>
      </c>
      <c r="D142" s="17">
        <f t="shared" si="16"/>
        <v>7985.311190742068</v>
      </c>
      <c r="E142" s="17">
        <f t="shared" si="12"/>
        <v>176080.16871399814</v>
      </c>
      <c r="F142" s="17">
        <f t="shared" si="13"/>
        <v>184065.4799047402</v>
      </c>
      <c r="G142" s="17">
        <f t="shared" si="17"/>
        <v>19376987.391267765</v>
      </c>
    </row>
    <row r="143" spans="2:7" ht="14.25">
      <c r="B143" s="16">
        <f t="shared" si="14"/>
        <v>135</v>
      </c>
      <c r="C143" s="17">
        <f t="shared" si="15"/>
        <v>19376987.391267765</v>
      </c>
      <c r="D143" s="17">
        <f t="shared" si="16"/>
        <v>8057.844434058003</v>
      </c>
      <c r="E143" s="17">
        <f t="shared" si="12"/>
        <v>176007.6354706822</v>
      </c>
      <c r="F143" s="17">
        <f t="shared" si="13"/>
        <v>184065.4799047402</v>
      </c>
      <c r="G143" s="17">
        <f t="shared" si="17"/>
        <v>19368929.54683371</v>
      </c>
    </row>
    <row r="144" spans="2:7" ht="14.25">
      <c r="B144" s="16">
        <f t="shared" si="14"/>
        <v>136</v>
      </c>
      <c r="C144" s="17">
        <f t="shared" si="15"/>
        <v>19368929.54683371</v>
      </c>
      <c r="D144" s="17">
        <f t="shared" si="16"/>
        <v>8131.036521000671</v>
      </c>
      <c r="E144" s="17">
        <f t="shared" si="12"/>
        <v>175934.44338373953</v>
      </c>
      <c r="F144" s="17">
        <f t="shared" si="13"/>
        <v>184065.4799047402</v>
      </c>
      <c r="G144" s="17">
        <f t="shared" si="17"/>
        <v>19360798.51031271</v>
      </c>
    </row>
    <row r="145" spans="2:7" ht="14.25">
      <c r="B145" s="16">
        <f t="shared" si="14"/>
        <v>137</v>
      </c>
      <c r="C145" s="17">
        <f t="shared" si="15"/>
        <v>19360798.51031271</v>
      </c>
      <c r="D145" s="17">
        <f t="shared" si="16"/>
        <v>8204.893436066428</v>
      </c>
      <c r="E145" s="17">
        <f t="shared" si="12"/>
        <v>175860.58646867378</v>
      </c>
      <c r="F145" s="17">
        <f t="shared" si="13"/>
        <v>184065.4799047402</v>
      </c>
      <c r="G145" s="17">
        <f t="shared" si="17"/>
        <v>19352593.616876643</v>
      </c>
    </row>
    <row r="146" spans="2:7" ht="14.25">
      <c r="B146" s="16">
        <f t="shared" si="14"/>
        <v>138</v>
      </c>
      <c r="C146" s="17">
        <f t="shared" si="15"/>
        <v>19352593.616876643</v>
      </c>
      <c r="D146" s="17">
        <f t="shared" si="16"/>
        <v>8279.421218110685</v>
      </c>
      <c r="E146" s="17">
        <f t="shared" si="12"/>
        <v>175786.05868662952</v>
      </c>
      <c r="F146" s="17">
        <f t="shared" si="13"/>
        <v>184065.4799047402</v>
      </c>
      <c r="G146" s="17">
        <f t="shared" si="17"/>
        <v>19344314.19565853</v>
      </c>
    </row>
    <row r="147" spans="2:7" ht="14.25">
      <c r="B147" s="16">
        <f t="shared" si="14"/>
        <v>139</v>
      </c>
      <c r="C147" s="17">
        <f t="shared" si="15"/>
        <v>19344314.19565853</v>
      </c>
      <c r="D147" s="17">
        <f t="shared" si="16"/>
        <v>8354.625960841891</v>
      </c>
      <c r="E147" s="17">
        <f t="shared" si="12"/>
        <v>175710.8539438983</v>
      </c>
      <c r="F147" s="17">
        <f t="shared" si="13"/>
        <v>184065.4799047402</v>
      </c>
      <c r="G147" s="17">
        <f t="shared" si="17"/>
        <v>19335959.56969769</v>
      </c>
    </row>
    <row r="148" spans="2:7" ht="14.25">
      <c r="B148" s="16">
        <f t="shared" si="14"/>
        <v>140</v>
      </c>
      <c r="C148" s="17">
        <f t="shared" si="15"/>
        <v>19335959.56969769</v>
      </c>
      <c r="D148" s="17">
        <f t="shared" si="16"/>
        <v>8430.5138133195</v>
      </c>
      <c r="E148" s="17">
        <f t="shared" si="12"/>
        <v>175634.9660914207</v>
      </c>
      <c r="F148" s="17">
        <f t="shared" si="13"/>
        <v>184065.4799047402</v>
      </c>
      <c r="G148" s="17">
        <f t="shared" si="17"/>
        <v>19327529.05588437</v>
      </c>
    </row>
    <row r="149" spans="2:7" ht="14.25">
      <c r="B149" s="16">
        <f t="shared" si="14"/>
        <v>141</v>
      </c>
      <c r="C149" s="17">
        <f t="shared" si="15"/>
        <v>19327529.05588437</v>
      </c>
      <c r="D149" s="17">
        <f t="shared" si="16"/>
        <v>8507.0909804572</v>
      </c>
      <c r="E149" s="17">
        <f t="shared" si="12"/>
        <v>175558.388924283</v>
      </c>
      <c r="F149" s="17">
        <f t="shared" si="13"/>
        <v>184065.4799047402</v>
      </c>
      <c r="G149" s="17">
        <f t="shared" si="17"/>
        <v>19319021.96490391</v>
      </c>
    </row>
    <row r="150" spans="2:7" ht="14.25">
      <c r="B150" s="16">
        <f t="shared" si="14"/>
        <v>142</v>
      </c>
      <c r="C150" s="17">
        <f t="shared" si="15"/>
        <v>19319021.96490391</v>
      </c>
      <c r="D150" s="17">
        <f t="shared" si="16"/>
        <v>8584.363723529706</v>
      </c>
      <c r="E150" s="17">
        <f t="shared" si="12"/>
        <v>175481.1161812105</v>
      </c>
      <c r="F150" s="17">
        <f t="shared" si="13"/>
        <v>184065.4799047402</v>
      </c>
      <c r="G150" s="17">
        <f t="shared" si="17"/>
        <v>19310437.60118038</v>
      </c>
    </row>
    <row r="151" spans="2:7" ht="14.25">
      <c r="B151" s="16">
        <f t="shared" si="14"/>
        <v>143</v>
      </c>
      <c r="C151" s="17">
        <f t="shared" si="15"/>
        <v>19310437.60118038</v>
      </c>
      <c r="D151" s="17">
        <f t="shared" si="16"/>
        <v>8662.338360685098</v>
      </c>
      <c r="E151" s="17">
        <f t="shared" si="12"/>
        <v>175403.1415440551</v>
      </c>
      <c r="F151" s="17">
        <f t="shared" si="13"/>
        <v>184065.4799047402</v>
      </c>
      <c r="G151" s="17">
        <f t="shared" si="17"/>
        <v>19301775.262819692</v>
      </c>
    </row>
    <row r="152" spans="2:7" ht="14.25">
      <c r="B152" s="16">
        <f t="shared" si="14"/>
        <v>144</v>
      </c>
      <c r="C152" s="17">
        <f t="shared" si="15"/>
        <v>19301775.262819692</v>
      </c>
      <c r="D152" s="17">
        <f t="shared" si="16"/>
        <v>8741.021267461329</v>
      </c>
      <c r="E152" s="17">
        <f t="shared" si="12"/>
        <v>175324.45863727888</v>
      </c>
      <c r="F152" s="17">
        <f t="shared" si="13"/>
        <v>184065.4799047402</v>
      </c>
      <c r="G152" s="17">
        <f t="shared" si="17"/>
        <v>19293034.24155223</v>
      </c>
    </row>
    <row r="153" spans="2:7" ht="14.25">
      <c r="B153" s="16">
        <f t="shared" si="14"/>
        <v>145</v>
      </c>
      <c r="C153" s="17">
        <f t="shared" si="15"/>
        <v>19293034.24155223</v>
      </c>
      <c r="D153" s="17">
        <f t="shared" si="16"/>
        <v>8820.418877307442</v>
      </c>
      <c r="E153" s="17">
        <f t="shared" si="12"/>
        <v>175245.06102743276</v>
      </c>
      <c r="F153" s="17">
        <f t="shared" si="13"/>
        <v>184065.4799047402</v>
      </c>
      <c r="G153" s="17">
        <f t="shared" si="17"/>
        <v>19284213.822674923</v>
      </c>
    </row>
    <row r="154" spans="2:7" ht="14.25">
      <c r="B154" s="16">
        <f t="shared" si="14"/>
        <v>146</v>
      </c>
      <c r="C154" s="17">
        <f t="shared" si="15"/>
        <v>19284213.822674923</v>
      </c>
      <c r="D154" s="17">
        <f t="shared" si="16"/>
        <v>8900.537682109687</v>
      </c>
      <c r="E154" s="17">
        <f t="shared" si="12"/>
        <v>175164.94222263052</v>
      </c>
      <c r="F154" s="17">
        <f t="shared" si="13"/>
        <v>184065.4799047402</v>
      </c>
      <c r="G154" s="17">
        <f t="shared" si="17"/>
        <v>19275313.284992814</v>
      </c>
    </row>
    <row r="155" spans="2:7" ht="14.25">
      <c r="B155" s="16">
        <f t="shared" si="14"/>
        <v>147</v>
      </c>
      <c r="C155" s="17">
        <f t="shared" si="15"/>
        <v>19275313.284992814</v>
      </c>
      <c r="D155" s="17">
        <f t="shared" si="16"/>
        <v>8981.384232722165</v>
      </c>
      <c r="E155" s="17">
        <f t="shared" si="12"/>
        <v>175084.09567201804</v>
      </c>
      <c r="F155" s="17">
        <f t="shared" si="13"/>
        <v>184065.4799047402</v>
      </c>
      <c r="G155" s="17">
        <f t="shared" si="17"/>
        <v>19266331.90076009</v>
      </c>
    </row>
    <row r="156" spans="2:7" ht="14.25">
      <c r="B156" s="16">
        <f t="shared" si="14"/>
        <v>148</v>
      </c>
      <c r="C156" s="17">
        <f t="shared" si="15"/>
        <v>19266331.90076009</v>
      </c>
      <c r="D156" s="17">
        <f t="shared" si="16"/>
        <v>9062.965139502718</v>
      </c>
      <c r="E156" s="17">
        <f t="shared" si="12"/>
        <v>175002.5147652375</v>
      </c>
      <c r="F156" s="17">
        <f t="shared" si="13"/>
        <v>184065.4799047402</v>
      </c>
      <c r="G156" s="17">
        <f t="shared" si="17"/>
        <v>19257268.935620587</v>
      </c>
    </row>
    <row r="157" spans="2:7" ht="14.25">
      <c r="B157" s="16">
        <f t="shared" si="14"/>
        <v>149</v>
      </c>
      <c r="C157" s="17">
        <f t="shared" si="15"/>
        <v>19257268.935620587</v>
      </c>
      <c r="D157" s="17">
        <f t="shared" si="16"/>
        <v>9145.287072853185</v>
      </c>
      <c r="E157" s="17">
        <f t="shared" si="12"/>
        <v>174920.19283188702</v>
      </c>
      <c r="F157" s="17">
        <f t="shared" si="13"/>
        <v>184065.4799047402</v>
      </c>
      <c r="G157" s="17">
        <f t="shared" si="17"/>
        <v>19248123.648547735</v>
      </c>
    </row>
    <row r="158" spans="2:7" ht="14.25">
      <c r="B158" s="16">
        <f t="shared" si="14"/>
        <v>150</v>
      </c>
      <c r="C158" s="17">
        <f t="shared" si="15"/>
        <v>19248123.648547735</v>
      </c>
      <c r="D158" s="17">
        <f t="shared" si="16"/>
        <v>9228.356763764954</v>
      </c>
      <c r="E158" s="17">
        <f t="shared" si="12"/>
        <v>174837.12314097525</v>
      </c>
      <c r="F158" s="17">
        <f t="shared" si="13"/>
        <v>184065.4799047402</v>
      </c>
      <c r="G158" s="17">
        <f t="shared" si="17"/>
        <v>19238895.29178397</v>
      </c>
    </row>
    <row r="159" spans="2:7" ht="14.25">
      <c r="B159" s="16">
        <f t="shared" si="14"/>
        <v>151</v>
      </c>
      <c r="C159" s="17">
        <f t="shared" si="15"/>
        <v>19238895.29178397</v>
      </c>
      <c r="D159" s="17">
        <f t="shared" si="16"/>
        <v>9312.181004369137</v>
      </c>
      <c r="E159" s="17">
        <f t="shared" si="12"/>
        <v>174753.29890037107</v>
      </c>
      <c r="F159" s="17">
        <f t="shared" si="13"/>
        <v>184065.4799047402</v>
      </c>
      <c r="G159" s="17">
        <f t="shared" si="17"/>
        <v>19229583.110779602</v>
      </c>
    </row>
    <row r="160" spans="2:7" ht="14.25">
      <c r="B160" s="16">
        <f t="shared" si="14"/>
        <v>152</v>
      </c>
      <c r="C160" s="17">
        <f t="shared" si="15"/>
        <v>19229583.110779602</v>
      </c>
      <c r="D160" s="17">
        <f t="shared" si="16"/>
        <v>9396.766648492136</v>
      </c>
      <c r="E160" s="17">
        <f t="shared" si="12"/>
        <v>174668.71325624807</v>
      </c>
      <c r="F160" s="17">
        <f t="shared" si="13"/>
        <v>184065.4799047402</v>
      </c>
      <c r="G160" s="17">
        <f t="shared" si="17"/>
        <v>19220186.34413111</v>
      </c>
    </row>
    <row r="161" spans="2:7" ht="14.25">
      <c r="B161" s="16">
        <f t="shared" si="14"/>
        <v>153</v>
      </c>
      <c r="C161" s="17">
        <f t="shared" si="15"/>
        <v>19220186.34413111</v>
      </c>
      <c r="D161" s="17">
        <f t="shared" si="16"/>
        <v>9482.120612215978</v>
      </c>
      <c r="E161" s="17">
        <f t="shared" si="12"/>
        <v>174583.35929252423</v>
      </c>
      <c r="F161" s="17">
        <f t="shared" si="13"/>
        <v>184065.4799047402</v>
      </c>
      <c r="G161" s="17">
        <f t="shared" si="17"/>
        <v>19210704.223518893</v>
      </c>
    </row>
    <row r="162" spans="2:7" ht="14.25">
      <c r="B162" s="16">
        <f t="shared" si="14"/>
        <v>154</v>
      </c>
      <c r="C162" s="17">
        <f t="shared" si="15"/>
        <v>19210704.223518893</v>
      </c>
      <c r="D162" s="17">
        <f t="shared" si="16"/>
        <v>9568.249874443602</v>
      </c>
      <c r="E162" s="17">
        <f t="shared" si="12"/>
        <v>174497.2300302966</v>
      </c>
      <c r="F162" s="17">
        <f t="shared" si="13"/>
        <v>184065.4799047402</v>
      </c>
      <c r="G162" s="17">
        <f t="shared" si="17"/>
        <v>19201135.97364445</v>
      </c>
    </row>
    <row r="163" spans="2:7" ht="14.25">
      <c r="B163" s="16">
        <f t="shared" si="14"/>
        <v>155</v>
      </c>
      <c r="C163" s="17">
        <f t="shared" si="15"/>
        <v>19201135.97364445</v>
      </c>
      <c r="D163" s="17">
        <f t="shared" si="16"/>
        <v>9655.161477469781</v>
      </c>
      <c r="E163" s="17">
        <f t="shared" si="12"/>
        <v>174410.31842727042</v>
      </c>
      <c r="F163" s="17">
        <f t="shared" si="13"/>
        <v>184065.4799047402</v>
      </c>
      <c r="G163" s="17">
        <f t="shared" si="17"/>
        <v>19191480.81216698</v>
      </c>
    </row>
    <row r="164" spans="2:7" ht="14.25">
      <c r="B164" s="16">
        <f t="shared" si="14"/>
        <v>156</v>
      </c>
      <c r="C164" s="17">
        <f t="shared" si="15"/>
        <v>19191480.81216698</v>
      </c>
      <c r="D164" s="17">
        <f t="shared" si="16"/>
        <v>9742.862527556776</v>
      </c>
      <c r="E164" s="17">
        <f t="shared" si="12"/>
        <v>174322.61737718343</v>
      </c>
      <c r="F164" s="17">
        <f t="shared" si="13"/>
        <v>184065.4799047402</v>
      </c>
      <c r="G164" s="17">
        <f t="shared" si="17"/>
        <v>19181737.949639425</v>
      </c>
    </row>
    <row r="165" spans="2:7" ht="14.25">
      <c r="B165" s="16">
        <f t="shared" si="14"/>
        <v>157</v>
      </c>
      <c r="C165" s="17">
        <f t="shared" si="15"/>
        <v>19181737.949639425</v>
      </c>
      <c r="D165" s="17">
        <f t="shared" si="16"/>
        <v>9831.360195515445</v>
      </c>
      <c r="E165" s="17">
        <f t="shared" si="12"/>
        <v>174234.11970922476</v>
      </c>
      <c r="F165" s="17">
        <f t="shared" si="13"/>
        <v>184065.4799047402</v>
      </c>
      <c r="G165" s="17">
        <f t="shared" si="17"/>
        <v>19171906.58944391</v>
      </c>
    </row>
    <row r="166" spans="2:7" ht="14.25">
      <c r="B166" s="16">
        <f t="shared" si="14"/>
        <v>158</v>
      </c>
      <c r="C166" s="17">
        <f t="shared" si="15"/>
        <v>19171906.58944391</v>
      </c>
      <c r="D166" s="17">
        <f t="shared" si="16"/>
        <v>9920.66171729134</v>
      </c>
      <c r="E166" s="17">
        <f t="shared" si="12"/>
        <v>174144.81818744887</v>
      </c>
      <c r="F166" s="17">
        <f t="shared" si="13"/>
        <v>184065.4799047402</v>
      </c>
      <c r="G166" s="17">
        <f t="shared" si="17"/>
        <v>19161985.92772662</v>
      </c>
    </row>
    <row r="167" spans="2:7" ht="14.25">
      <c r="B167" s="16">
        <f t="shared" si="14"/>
        <v>159</v>
      </c>
      <c r="C167" s="17">
        <f t="shared" si="15"/>
        <v>19161985.92772662</v>
      </c>
      <c r="D167" s="17">
        <f t="shared" si="16"/>
        <v>10010.774394556764</v>
      </c>
      <c r="E167" s="17">
        <f t="shared" si="12"/>
        <v>174054.70551018344</v>
      </c>
      <c r="F167" s="17">
        <f t="shared" si="13"/>
        <v>184065.4799047402</v>
      </c>
      <c r="G167" s="17">
        <f t="shared" si="17"/>
        <v>19151975.153332062</v>
      </c>
    </row>
    <row r="168" spans="2:7" ht="14.25">
      <c r="B168" s="16">
        <f t="shared" si="14"/>
        <v>160</v>
      </c>
      <c r="C168" s="17">
        <f t="shared" si="15"/>
        <v>19151975.153332062</v>
      </c>
      <c r="D168" s="17">
        <f t="shared" si="16"/>
        <v>10101.705595307314</v>
      </c>
      <c r="E168" s="17">
        <f t="shared" si="12"/>
        <v>173963.7743094329</v>
      </c>
      <c r="F168" s="17">
        <f t="shared" si="13"/>
        <v>184065.4799047402</v>
      </c>
      <c r="G168" s="17">
        <f t="shared" si="17"/>
        <v>19141873.447736755</v>
      </c>
    </row>
    <row r="169" spans="2:7" ht="14.25">
      <c r="B169" s="16">
        <f t="shared" si="14"/>
        <v>161</v>
      </c>
      <c r="C169" s="17">
        <f t="shared" si="15"/>
        <v>19141873.447736755</v>
      </c>
      <c r="D169" s="17">
        <f t="shared" si="16"/>
        <v>10193.46275446468</v>
      </c>
      <c r="E169" s="17">
        <f t="shared" si="12"/>
        <v>173872.01715027553</v>
      </c>
      <c r="F169" s="17">
        <f t="shared" si="13"/>
        <v>184065.4799047402</v>
      </c>
      <c r="G169" s="17">
        <f t="shared" si="17"/>
        <v>19131679.98498229</v>
      </c>
    </row>
    <row r="170" spans="2:7" ht="14.25">
      <c r="B170" s="16">
        <f t="shared" si="14"/>
        <v>162</v>
      </c>
      <c r="C170" s="17">
        <f t="shared" si="15"/>
        <v>19131679.98498229</v>
      </c>
      <c r="D170" s="17">
        <f t="shared" si="16"/>
        <v>10286.053374484414</v>
      </c>
      <c r="E170" s="17">
        <f t="shared" si="12"/>
        <v>173779.4265302558</v>
      </c>
      <c r="F170" s="17">
        <f t="shared" si="13"/>
        <v>184065.4799047402</v>
      </c>
      <c r="G170" s="17">
        <f t="shared" si="17"/>
        <v>19121393.931607805</v>
      </c>
    </row>
    <row r="171" spans="2:7" ht="14.25">
      <c r="B171" s="16">
        <f t="shared" si="14"/>
        <v>163</v>
      </c>
      <c r="C171" s="17">
        <f t="shared" si="15"/>
        <v>19121393.931607805</v>
      </c>
      <c r="D171" s="17">
        <f t="shared" si="16"/>
        <v>10379.485025969305</v>
      </c>
      <c r="E171" s="17">
        <f t="shared" si="12"/>
        <v>173685.9948787709</v>
      </c>
      <c r="F171" s="17">
        <f t="shared" si="13"/>
        <v>184065.4799047402</v>
      </c>
      <c r="G171" s="17">
        <f t="shared" si="17"/>
        <v>19111014.446581837</v>
      </c>
    </row>
    <row r="172" spans="2:7" ht="14.25">
      <c r="B172" s="16">
        <f t="shared" si="14"/>
        <v>164</v>
      </c>
      <c r="C172" s="17">
        <f t="shared" si="15"/>
        <v>19111014.446581837</v>
      </c>
      <c r="D172" s="17">
        <f t="shared" si="16"/>
        <v>10473.765348288522</v>
      </c>
      <c r="E172" s="17">
        <f t="shared" si="12"/>
        <v>173591.71455645168</v>
      </c>
      <c r="F172" s="17">
        <f t="shared" si="13"/>
        <v>184065.4799047402</v>
      </c>
      <c r="G172" s="17">
        <f t="shared" si="17"/>
        <v>19100540.681233548</v>
      </c>
    </row>
    <row r="173" spans="2:7" ht="14.25">
      <c r="B173" s="16">
        <f t="shared" si="14"/>
        <v>165</v>
      </c>
      <c r="C173" s="17">
        <f t="shared" si="15"/>
        <v>19100540.681233548</v>
      </c>
      <c r="D173" s="17">
        <f t="shared" si="16"/>
        <v>10568.90205020213</v>
      </c>
      <c r="E173" s="17">
        <f t="shared" si="12"/>
        <v>173496.57785453807</v>
      </c>
      <c r="F173" s="17">
        <f t="shared" si="13"/>
        <v>184065.4799047402</v>
      </c>
      <c r="G173" s="17">
        <f t="shared" si="17"/>
        <v>19089971.779183347</v>
      </c>
    </row>
    <row r="174" spans="2:7" ht="14.25">
      <c r="B174" s="16">
        <f t="shared" si="14"/>
        <v>166</v>
      </c>
      <c r="C174" s="17">
        <f t="shared" si="15"/>
        <v>19089971.779183347</v>
      </c>
      <c r="D174" s="17">
        <f t="shared" si="16"/>
        <v>10664.90291049148</v>
      </c>
      <c r="E174" s="17">
        <f t="shared" si="12"/>
        <v>173400.57699424872</v>
      </c>
      <c r="F174" s="17">
        <f t="shared" si="13"/>
        <v>184065.4799047402</v>
      </c>
      <c r="G174" s="17">
        <f t="shared" si="17"/>
        <v>19079306.876272853</v>
      </c>
    </row>
    <row r="175" spans="2:7" ht="14.25">
      <c r="B175" s="16">
        <f t="shared" si="14"/>
        <v>167</v>
      </c>
      <c r="C175" s="17">
        <f t="shared" si="15"/>
        <v>19079306.876272853</v>
      </c>
      <c r="D175" s="17">
        <f t="shared" si="16"/>
        <v>10761.775778595125</v>
      </c>
      <c r="E175" s="17">
        <f t="shared" si="12"/>
        <v>173303.70412614508</v>
      </c>
      <c r="F175" s="17">
        <f t="shared" si="13"/>
        <v>184065.4799047402</v>
      </c>
      <c r="G175" s="17">
        <f t="shared" si="17"/>
        <v>19068545.100494258</v>
      </c>
    </row>
    <row r="176" spans="2:7" ht="14.25">
      <c r="B176" s="16">
        <f t="shared" si="14"/>
        <v>168</v>
      </c>
      <c r="C176" s="17">
        <f t="shared" si="15"/>
        <v>19068545.100494258</v>
      </c>
      <c r="D176" s="17">
        <f t="shared" si="16"/>
        <v>10859.528575250704</v>
      </c>
      <c r="E176" s="17">
        <f t="shared" si="12"/>
        <v>173205.9513294895</v>
      </c>
      <c r="F176" s="17">
        <f t="shared" si="13"/>
        <v>184065.4799047402</v>
      </c>
      <c r="G176" s="17">
        <f t="shared" si="17"/>
        <v>19057685.57191901</v>
      </c>
    </row>
    <row r="177" spans="2:7" ht="14.25">
      <c r="B177" s="16">
        <f t="shared" si="14"/>
        <v>169</v>
      </c>
      <c r="C177" s="17">
        <f t="shared" si="15"/>
        <v>19057685.57191901</v>
      </c>
      <c r="D177" s="17">
        <f t="shared" si="16"/>
        <v>10958.169293142535</v>
      </c>
      <c r="E177" s="17">
        <f t="shared" si="12"/>
        <v>173107.31061159767</v>
      </c>
      <c r="F177" s="17">
        <f t="shared" si="13"/>
        <v>184065.4799047402</v>
      </c>
      <c r="G177" s="17">
        <f t="shared" si="17"/>
        <v>19046727.402625866</v>
      </c>
    </row>
    <row r="178" spans="2:7" ht="14.25">
      <c r="B178" s="16">
        <f t="shared" si="14"/>
        <v>170</v>
      </c>
      <c r="C178" s="17">
        <f t="shared" si="15"/>
        <v>19046727.402625866</v>
      </c>
      <c r="D178" s="17">
        <f t="shared" si="16"/>
        <v>11057.705997555255</v>
      </c>
      <c r="E178" s="17">
        <f t="shared" si="12"/>
        <v>173007.77390718495</v>
      </c>
      <c r="F178" s="17">
        <f t="shared" si="13"/>
        <v>184065.4799047402</v>
      </c>
      <c r="G178" s="17">
        <f t="shared" si="17"/>
        <v>19035669.69662831</v>
      </c>
    </row>
    <row r="179" spans="2:7" ht="14.25">
      <c r="B179" s="16">
        <f t="shared" si="14"/>
        <v>171</v>
      </c>
      <c r="C179" s="17">
        <f t="shared" si="15"/>
        <v>19035669.69662831</v>
      </c>
      <c r="D179" s="17">
        <f t="shared" si="16"/>
        <v>11158.146827033052</v>
      </c>
      <c r="E179" s="17">
        <f t="shared" si="12"/>
        <v>172907.33307770715</v>
      </c>
      <c r="F179" s="17">
        <f t="shared" si="13"/>
        <v>184065.4799047402</v>
      </c>
      <c r="G179" s="17">
        <f t="shared" si="17"/>
        <v>19024511.549801275</v>
      </c>
    </row>
    <row r="180" spans="2:7" ht="14.25">
      <c r="B180" s="16">
        <f t="shared" si="14"/>
        <v>172</v>
      </c>
      <c r="C180" s="17">
        <f t="shared" si="15"/>
        <v>19024511.549801275</v>
      </c>
      <c r="D180" s="17">
        <f t="shared" si="16"/>
        <v>11259.499994045298</v>
      </c>
      <c r="E180" s="17">
        <f t="shared" si="12"/>
        <v>172805.9799106949</v>
      </c>
      <c r="F180" s="17">
        <f t="shared" si="13"/>
        <v>184065.4799047402</v>
      </c>
      <c r="G180" s="17">
        <f t="shared" si="17"/>
        <v>19013252.04980723</v>
      </c>
    </row>
    <row r="181" spans="2:7" ht="14.25">
      <c r="B181" s="16">
        <f t="shared" si="14"/>
        <v>173</v>
      </c>
      <c r="C181" s="17">
        <f t="shared" si="15"/>
        <v>19013252.04980723</v>
      </c>
      <c r="D181" s="17">
        <f t="shared" si="16"/>
        <v>11361.77378565789</v>
      </c>
      <c r="E181" s="17">
        <f t="shared" si="12"/>
        <v>172703.70611908232</v>
      </c>
      <c r="F181" s="17">
        <f t="shared" si="13"/>
        <v>184065.4799047402</v>
      </c>
      <c r="G181" s="17">
        <f t="shared" si="17"/>
        <v>19001890.27602157</v>
      </c>
    </row>
    <row r="182" spans="2:7" ht="14.25">
      <c r="B182" s="16">
        <f t="shared" si="14"/>
        <v>174</v>
      </c>
      <c r="C182" s="17">
        <f t="shared" si="15"/>
        <v>19001890.27602157</v>
      </c>
      <c r="D182" s="17">
        <f t="shared" si="16"/>
        <v>11464.976564210956</v>
      </c>
      <c r="E182" s="17">
        <f t="shared" si="12"/>
        <v>172600.50334052925</v>
      </c>
      <c r="F182" s="17">
        <f t="shared" si="13"/>
        <v>184065.4799047402</v>
      </c>
      <c r="G182" s="17">
        <f t="shared" si="17"/>
        <v>18990425.29945736</v>
      </c>
    </row>
    <row r="183" spans="2:7" ht="14.25">
      <c r="B183" s="16">
        <f t="shared" si="14"/>
        <v>175</v>
      </c>
      <c r="C183" s="17">
        <f t="shared" si="15"/>
        <v>18990425.29945736</v>
      </c>
      <c r="D183" s="17">
        <f t="shared" si="16"/>
        <v>11569.11676800251</v>
      </c>
      <c r="E183" s="17">
        <f t="shared" si="12"/>
        <v>172496.3631367377</v>
      </c>
      <c r="F183" s="17">
        <f t="shared" si="13"/>
        <v>184065.4799047402</v>
      </c>
      <c r="G183" s="17">
        <f t="shared" si="17"/>
        <v>18978856.182689358</v>
      </c>
    </row>
    <row r="184" spans="2:7" ht="14.25">
      <c r="B184" s="16">
        <f t="shared" si="14"/>
        <v>176</v>
      </c>
      <c r="C184" s="17">
        <f t="shared" si="15"/>
        <v>18978856.182689358</v>
      </c>
      <c r="D184" s="17">
        <f t="shared" si="16"/>
        <v>11674.20291197853</v>
      </c>
      <c r="E184" s="17">
        <f t="shared" si="12"/>
        <v>172391.27699276168</v>
      </c>
      <c r="F184" s="17">
        <f t="shared" si="13"/>
        <v>184065.4799047402</v>
      </c>
      <c r="G184" s="17">
        <f t="shared" si="17"/>
        <v>18967181.97977738</v>
      </c>
    </row>
    <row r="185" spans="2:7" ht="14.25">
      <c r="B185" s="16">
        <f t="shared" si="14"/>
        <v>177</v>
      </c>
      <c r="C185" s="17">
        <f t="shared" si="15"/>
        <v>18967181.97977738</v>
      </c>
      <c r="D185" s="17">
        <f t="shared" si="16"/>
        <v>11780.243588429003</v>
      </c>
      <c r="E185" s="17">
        <f t="shared" si="12"/>
        <v>172285.2363163112</v>
      </c>
      <c r="F185" s="17">
        <f t="shared" si="13"/>
        <v>184065.4799047402</v>
      </c>
      <c r="G185" s="17">
        <f t="shared" si="17"/>
        <v>18955401.736188952</v>
      </c>
    </row>
    <row r="186" spans="2:7" ht="14.25">
      <c r="B186" s="16">
        <f t="shared" si="14"/>
        <v>178</v>
      </c>
      <c r="C186" s="17">
        <f t="shared" si="15"/>
        <v>18955401.736188952</v>
      </c>
      <c r="D186" s="17">
        <f t="shared" si="16"/>
        <v>11887.247467690555</v>
      </c>
      <c r="E186" s="17">
        <f t="shared" si="12"/>
        <v>172178.23243704965</v>
      </c>
      <c r="F186" s="17">
        <f t="shared" si="13"/>
        <v>184065.4799047402</v>
      </c>
      <c r="G186" s="17">
        <f t="shared" si="17"/>
        <v>18943514.488721263</v>
      </c>
    </row>
    <row r="187" spans="2:7" ht="14.25">
      <c r="B187" s="16">
        <f t="shared" si="14"/>
        <v>179</v>
      </c>
      <c r="C187" s="17">
        <f t="shared" si="15"/>
        <v>18943514.488721263</v>
      </c>
      <c r="D187" s="17">
        <f t="shared" si="16"/>
        <v>11995.223298855417</v>
      </c>
      <c r="E187" s="17">
        <f t="shared" si="12"/>
        <v>172070.2566058848</v>
      </c>
      <c r="F187" s="17">
        <f t="shared" si="13"/>
        <v>184065.4799047402</v>
      </c>
      <c r="G187" s="17">
        <f t="shared" si="17"/>
        <v>18931519.265422408</v>
      </c>
    </row>
    <row r="188" spans="2:7" ht="14.25">
      <c r="B188" s="16">
        <f t="shared" si="14"/>
        <v>180</v>
      </c>
      <c r="C188" s="17">
        <f t="shared" si="15"/>
        <v>18931519.265422408</v>
      </c>
      <c r="D188" s="17">
        <f t="shared" si="16"/>
        <v>12104.17991048668</v>
      </c>
      <c r="E188" s="17">
        <f t="shared" si="12"/>
        <v>171961.29999425352</v>
      </c>
      <c r="F188" s="17">
        <f t="shared" si="13"/>
        <v>184065.4799047402</v>
      </c>
      <c r="G188" s="17">
        <f t="shared" si="17"/>
        <v>18919415.08551192</v>
      </c>
    </row>
    <row r="189" spans="2:7" ht="14.25">
      <c r="B189" s="16">
        <f t="shared" si="14"/>
        <v>181</v>
      </c>
      <c r="C189" s="17">
        <f t="shared" si="15"/>
        <v>18919415.08551192</v>
      </c>
      <c r="D189" s="17">
        <f t="shared" si="16"/>
        <v>12214.126211340277</v>
      </c>
      <c r="E189" s="17">
        <f t="shared" si="12"/>
        <v>171851.35369339993</v>
      </c>
      <c r="F189" s="17">
        <f t="shared" si="13"/>
        <v>184065.4799047402</v>
      </c>
      <c r="G189" s="17">
        <f t="shared" si="17"/>
        <v>18907200.959300578</v>
      </c>
    </row>
    <row r="190" spans="2:7" ht="14.25">
      <c r="B190" s="16">
        <f t="shared" si="14"/>
        <v>182</v>
      </c>
      <c r="C190" s="17">
        <f t="shared" si="15"/>
        <v>18907200.959300578</v>
      </c>
      <c r="D190" s="17">
        <f t="shared" si="16"/>
        <v>12325.071191093302</v>
      </c>
      <c r="E190" s="17">
        <f t="shared" si="12"/>
        <v>171740.4087136469</v>
      </c>
      <c r="F190" s="17">
        <f t="shared" si="13"/>
        <v>184065.4799047402</v>
      </c>
      <c r="G190" s="17">
        <f t="shared" si="17"/>
        <v>18894875.888109483</v>
      </c>
    </row>
    <row r="191" spans="2:7" ht="14.25">
      <c r="B191" s="16">
        <f t="shared" si="14"/>
        <v>183</v>
      </c>
      <c r="C191" s="17">
        <f t="shared" si="15"/>
        <v>18894875.888109483</v>
      </c>
      <c r="D191" s="17">
        <f t="shared" si="16"/>
        <v>12437.02392107906</v>
      </c>
      <c r="E191" s="17">
        <f t="shared" si="12"/>
        <v>171628.45598366114</v>
      </c>
      <c r="F191" s="17">
        <f t="shared" si="13"/>
        <v>184065.4799047402</v>
      </c>
      <c r="G191" s="17">
        <f t="shared" si="17"/>
        <v>18882438.864188403</v>
      </c>
    </row>
    <row r="192" spans="2:7" ht="14.25">
      <c r="B192" s="16">
        <f t="shared" si="14"/>
        <v>184</v>
      </c>
      <c r="C192" s="17">
        <f t="shared" si="15"/>
        <v>18882438.864188403</v>
      </c>
      <c r="D192" s="17">
        <f t="shared" si="16"/>
        <v>12549.993555028865</v>
      </c>
      <c r="E192" s="17">
        <f t="shared" si="12"/>
        <v>171515.48634971134</v>
      </c>
      <c r="F192" s="17">
        <f t="shared" si="13"/>
        <v>184065.4799047402</v>
      </c>
      <c r="G192" s="17">
        <f t="shared" si="17"/>
        <v>18869888.870633375</v>
      </c>
    </row>
    <row r="193" spans="2:7" ht="14.25">
      <c r="B193" s="16">
        <f t="shared" si="14"/>
        <v>185</v>
      </c>
      <c r="C193" s="17">
        <f t="shared" si="15"/>
        <v>18869888.870633375</v>
      </c>
      <c r="D193" s="17">
        <f t="shared" si="16"/>
        <v>12663.989329820382</v>
      </c>
      <c r="E193" s="17">
        <f t="shared" si="12"/>
        <v>171401.49057491982</v>
      </c>
      <c r="F193" s="17">
        <f t="shared" si="13"/>
        <v>184065.4799047402</v>
      </c>
      <c r="G193" s="17">
        <f t="shared" si="17"/>
        <v>18857224.881303556</v>
      </c>
    </row>
    <row r="194" spans="2:7" ht="14.25">
      <c r="B194" s="16">
        <f t="shared" si="14"/>
        <v>186</v>
      </c>
      <c r="C194" s="17">
        <f t="shared" si="15"/>
        <v>18857224.881303556</v>
      </c>
      <c r="D194" s="17">
        <f t="shared" si="16"/>
        <v>12779.02056623291</v>
      </c>
      <c r="E194" s="17">
        <f t="shared" si="12"/>
        <v>171286.4593385073</v>
      </c>
      <c r="F194" s="17">
        <f t="shared" si="13"/>
        <v>184065.4799047402</v>
      </c>
      <c r="G194" s="17">
        <f t="shared" si="17"/>
        <v>18844445.860737324</v>
      </c>
    </row>
    <row r="195" spans="2:7" ht="14.25">
      <c r="B195" s="16">
        <f t="shared" si="14"/>
        <v>187</v>
      </c>
      <c r="C195" s="17">
        <f t="shared" si="15"/>
        <v>18844445.860737324</v>
      </c>
      <c r="D195" s="17">
        <f t="shared" si="16"/>
        <v>12895.096669709514</v>
      </c>
      <c r="E195" s="17">
        <f t="shared" si="12"/>
        <v>171170.3832350307</v>
      </c>
      <c r="F195" s="17">
        <f t="shared" si="13"/>
        <v>184065.4799047402</v>
      </c>
      <c r="G195" s="17">
        <f t="shared" si="17"/>
        <v>18831550.764067613</v>
      </c>
    </row>
    <row r="196" spans="2:7" ht="14.25">
      <c r="B196" s="16">
        <f t="shared" si="14"/>
        <v>188</v>
      </c>
      <c r="C196" s="17">
        <f t="shared" si="15"/>
        <v>18831550.764067613</v>
      </c>
      <c r="D196" s="17">
        <f t="shared" si="16"/>
        <v>13012.227131126041</v>
      </c>
      <c r="E196" s="17">
        <f t="shared" si="12"/>
        <v>171053.25277361416</v>
      </c>
      <c r="F196" s="17">
        <f t="shared" si="13"/>
        <v>184065.4799047402</v>
      </c>
      <c r="G196" s="17">
        <f t="shared" si="17"/>
        <v>18818538.536936488</v>
      </c>
    </row>
    <row r="197" spans="2:7" ht="14.25">
      <c r="B197" s="16">
        <f t="shared" si="14"/>
        <v>189</v>
      </c>
      <c r="C197" s="17">
        <f t="shared" si="15"/>
        <v>18818538.536936488</v>
      </c>
      <c r="D197" s="17">
        <f t="shared" si="16"/>
        <v>13130.421527567087</v>
      </c>
      <c r="E197" s="17">
        <f t="shared" si="12"/>
        <v>170935.05837717312</v>
      </c>
      <c r="F197" s="17">
        <f t="shared" si="13"/>
        <v>184065.4799047402</v>
      </c>
      <c r="G197" s="17">
        <f t="shared" si="17"/>
        <v>18805408.11540892</v>
      </c>
    </row>
    <row r="198" spans="2:7" ht="14.25">
      <c r="B198" s="16">
        <f t="shared" si="14"/>
        <v>190</v>
      </c>
      <c r="C198" s="17">
        <f t="shared" si="15"/>
        <v>18805408.11540892</v>
      </c>
      <c r="D198" s="17">
        <f t="shared" si="16"/>
        <v>13249.689523109177</v>
      </c>
      <c r="E198" s="17">
        <f t="shared" si="12"/>
        <v>170815.79038163103</v>
      </c>
      <c r="F198" s="17">
        <f t="shared" si="13"/>
        <v>184065.4799047402</v>
      </c>
      <c r="G198" s="17">
        <f t="shared" si="17"/>
        <v>18792158.42588581</v>
      </c>
    </row>
    <row r="199" spans="2:7" ht="14.25">
      <c r="B199" s="16">
        <f t="shared" si="14"/>
        <v>191</v>
      </c>
      <c r="C199" s="17">
        <f t="shared" si="15"/>
        <v>18792158.42588581</v>
      </c>
      <c r="D199" s="17">
        <f t="shared" si="16"/>
        <v>13370.040869610733</v>
      </c>
      <c r="E199" s="17">
        <f t="shared" si="12"/>
        <v>170695.43903512947</v>
      </c>
      <c r="F199" s="17">
        <f t="shared" si="13"/>
        <v>184065.4799047402</v>
      </c>
      <c r="G199" s="17">
        <f t="shared" si="17"/>
        <v>18778788.3850162</v>
      </c>
    </row>
    <row r="200" spans="2:7" ht="14.25">
      <c r="B200" s="16">
        <f t="shared" si="14"/>
        <v>192</v>
      </c>
      <c r="C200" s="17">
        <f t="shared" si="15"/>
        <v>18778788.3850162</v>
      </c>
      <c r="D200" s="17">
        <f t="shared" si="16"/>
        <v>13491.485407509725</v>
      </c>
      <c r="E200" s="17">
        <f t="shared" si="12"/>
        <v>170573.99449723048</v>
      </c>
      <c r="F200" s="17">
        <f t="shared" si="13"/>
        <v>184065.4799047402</v>
      </c>
      <c r="G200" s="17">
        <f t="shared" si="17"/>
        <v>18765296.89960869</v>
      </c>
    </row>
    <row r="201" spans="2:7" ht="14.25">
      <c r="B201" s="16">
        <f t="shared" si="14"/>
        <v>193</v>
      </c>
      <c r="C201" s="17">
        <f t="shared" si="15"/>
        <v>18765296.89960869</v>
      </c>
      <c r="D201" s="17">
        <f t="shared" si="16"/>
        <v>13614.033066627919</v>
      </c>
      <c r="E201" s="17">
        <f aca="true" t="shared" si="18" ref="E201:E264">IF(B201="","",C201*Vextir/12)</f>
        <v>170451.4468381123</v>
      </c>
      <c r="F201" s="17">
        <f aca="true" t="shared" si="19" ref="F201:F264">IF(B201="","",Greiðsla)</f>
        <v>184065.4799047402</v>
      </c>
      <c r="G201" s="17">
        <f t="shared" si="17"/>
        <v>18751682.866542064</v>
      </c>
    </row>
    <row r="202" spans="2:7" ht="14.25">
      <c r="B202" s="16">
        <f aca="true" t="shared" si="20" ref="B202:B265">IF(OR(B201="",B201=Fj.afborgana),"",B201+1)</f>
        <v>194</v>
      </c>
      <c r="C202" s="17">
        <f t="shared" si="15"/>
        <v>18751682.866542064</v>
      </c>
      <c r="D202" s="17">
        <f t="shared" si="16"/>
        <v>13737.693866983114</v>
      </c>
      <c r="E202" s="17">
        <f t="shared" si="18"/>
        <v>170327.7860377571</v>
      </c>
      <c r="F202" s="17">
        <f t="shared" si="19"/>
        <v>184065.4799047402</v>
      </c>
      <c r="G202" s="17">
        <f t="shared" si="17"/>
        <v>18737945.17267508</v>
      </c>
    </row>
    <row r="203" spans="2:7" ht="14.25">
      <c r="B203" s="16">
        <f t="shared" si="20"/>
        <v>195</v>
      </c>
      <c r="C203" s="17">
        <f t="shared" si="15"/>
        <v>18737945.17267508</v>
      </c>
      <c r="D203" s="17">
        <f t="shared" si="16"/>
        <v>13862.477919608238</v>
      </c>
      <c r="E203" s="17">
        <f t="shared" si="18"/>
        <v>170203.00198513197</v>
      </c>
      <c r="F203" s="17">
        <f t="shared" si="19"/>
        <v>184065.4799047402</v>
      </c>
      <c r="G203" s="17">
        <f t="shared" si="17"/>
        <v>18724082.694755472</v>
      </c>
    </row>
    <row r="204" spans="2:7" ht="14.25">
      <c r="B204" s="16">
        <f t="shared" si="20"/>
        <v>196</v>
      </c>
      <c r="C204" s="17">
        <f t="shared" si="15"/>
        <v>18724082.694755472</v>
      </c>
      <c r="D204" s="17">
        <f t="shared" si="16"/>
        <v>13988.395427378011</v>
      </c>
      <c r="E204" s="17">
        <f t="shared" si="18"/>
        <v>170077.0844773622</v>
      </c>
      <c r="F204" s="17">
        <f t="shared" si="19"/>
        <v>184065.4799047402</v>
      </c>
      <c r="G204" s="17">
        <f t="shared" si="17"/>
        <v>18710094.299328092</v>
      </c>
    </row>
    <row r="205" spans="2:7" ht="14.25">
      <c r="B205" s="16">
        <f t="shared" si="20"/>
        <v>197</v>
      </c>
      <c r="C205" s="17">
        <f aca="true" t="shared" si="21" ref="C205:C268">IF(B205="","",G204)</f>
        <v>18710094.299328092</v>
      </c>
      <c r="D205" s="17">
        <f aca="true" t="shared" si="22" ref="D205:D268">IF(B205="","",F205-E205)</f>
        <v>14115.456685843354</v>
      </c>
      <c r="E205" s="17">
        <f t="shared" si="18"/>
        <v>169950.02321889685</v>
      </c>
      <c r="F205" s="17">
        <f t="shared" si="19"/>
        <v>184065.4799047402</v>
      </c>
      <c r="G205" s="17">
        <f aca="true" t="shared" si="23" ref="G205:G268">IF(B205="","",C205-D205)</f>
        <v>18695978.842642248</v>
      </c>
    </row>
    <row r="206" spans="2:7" ht="14.25">
      <c r="B206" s="16">
        <f t="shared" si="20"/>
        <v>198</v>
      </c>
      <c r="C206" s="17">
        <f t="shared" si="21"/>
        <v>18695978.842642248</v>
      </c>
      <c r="D206" s="17">
        <f t="shared" si="22"/>
        <v>14243.672084073129</v>
      </c>
      <c r="E206" s="17">
        <f t="shared" si="18"/>
        <v>169821.80782066708</v>
      </c>
      <c r="F206" s="17">
        <f t="shared" si="19"/>
        <v>184065.4799047402</v>
      </c>
      <c r="G206" s="17">
        <f t="shared" si="23"/>
        <v>18681735.170558173</v>
      </c>
    </row>
    <row r="207" spans="2:7" ht="14.25">
      <c r="B207" s="16">
        <f t="shared" si="20"/>
        <v>199</v>
      </c>
      <c r="C207" s="17">
        <f t="shared" si="21"/>
        <v>18681735.170558173</v>
      </c>
      <c r="D207" s="17">
        <f t="shared" si="22"/>
        <v>14373.052105503448</v>
      </c>
      <c r="E207" s="17">
        <f t="shared" si="18"/>
        <v>169692.42779923676</v>
      </c>
      <c r="F207" s="17">
        <f t="shared" si="19"/>
        <v>184065.4799047402</v>
      </c>
      <c r="G207" s="17">
        <f t="shared" si="23"/>
        <v>18667362.11845267</v>
      </c>
    </row>
    <row r="208" spans="2:7" ht="14.25">
      <c r="B208" s="16">
        <f t="shared" si="20"/>
        <v>200</v>
      </c>
      <c r="C208" s="17">
        <f t="shared" si="21"/>
        <v>18667362.11845267</v>
      </c>
      <c r="D208" s="17">
        <f t="shared" si="22"/>
        <v>14503.60732879513</v>
      </c>
      <c r="E208" s="17">
        <f t="shared" si="18"/>
        <v>169561.87257594508</v>
      </c>
      <c r="F208" s="17">
        <f t="shared" si="19"/>
        <v>184065.4799047402</v>
      </c>
      <c r="G208" s="17">
        <f t="shared" si="23"/>
        <v>18652858.511123873</v>
      </c>
    </row>
    <row r="209" spans="2:7" ht="14.25">
      <c r="B209" s="16">
        <f t="shared" si="20"/>
        <v>201</v>
      </c>
      <c r="C209" s="17">
        <f t="shared" si="21"/>
        <v>18652858.511123873</v>
      </c>
      <c r="D209" s="17">
        <f t="shared" si="22"/>
        <v>14635.348428698373</v>
      </c>
      <c r="E209" s="17">
        <f t="shared" si="18"/>
        <v>169430.13147604183</v>
      </c>
      <c r="F209" s="17">
        <f t="shared" si="19"/>
        <v>184065.4799047402</v>
      </c>
      <c r="G209" s="17">
        <f t="shared" si="23"/>
        <v>18638223.162695173</v>
      </c>
    </row>
    <row r="210" spans="2:7" ht="14.25">
      <c r="B210" s="16">
        <f t="shared" si="20"/>
        <v>202</v>
      </c>
      <c r="C210" s="17">
        <f t="shared" si="21"/>
        <v>18638223.162695173</v>
      </c>
      <c r="D210" s="17">
        <f t="shared" si="22"/>
        <v>14768.2861769257</v>
      </c>
      <c r="E210" s="17">
        <f t="shared" si="18"/>
        <v>169297.1937278145</v>
      </c>
      <c r="F210" s="17">
        <f t="shared" si="19"/>
        <v>184065.4799047402</v>
      </c>
      <c r="G210" s="17">
        <f t="shared" si="23"/>
        <v>18623454.876518246</v>
      </c>
    </row>
    <row r="211" spans="2:7" ht="14.25">
      <c r="B211" s="16">
        <f t="shared" si="20"/>
        <v>203</v>
      </c>
      <c r="C211" s="17">
        <f t="shared" si="21"/>
        <v>18623454.876518246</v>
      </c>
      <c r="D211" s="17">
        <f t="shared" si="22"/>
        <v>14902.431443032809</v>
      </c>
      <c r="E211" s="17">
        <f t="shared" si="18"/>
        <v>169163.0484617074</v>
      </c>
      <c r="F211" s="17">
        <f t="shared" si="19"/>
        <v>184065.4799047402</v>
      </c>
      <c r="G211" s="17">
        <f t="shared" si="23"/>
        <v>18608552.445075214</v>
      </c>
    </row>
    <row r="212" spans="2:7" ht="14.25">
      <c r="B212" s="16">
        <f t="shared" si="20"/>
        <v>204</v>
      </c>
      <c r="C212" s="17">
        <f t="shared" si="21"/>
        <v>18608552.445075214</v>
      </c>
      <c r="D212" s="17">
        <f t="shared" si="22"/>
        <v>15037.795195307</v>
      </c>
      <c r="E212" s="17">
        <f t="shared" si="18"/>
        <v>169027.6847094332</v>
      </c>
      <c r="F212" s="17">
        <f t="shared" si="19"/>
        <v>184065.4799047402</v>
      </c>
      <c r="G212" s="17">
        <f t="shared" si="23"/>
        <v>18593514.649879906</v>
      </c>
    </row>
    <row r="213" spans="2:7" ht="14.25">
      <c r="B213" s="16">
        <f t="shared" si="20"/>
        <v>205</v>
      </c>
      <c r="C213" s="17">
        <f t="shared" si="21"/>
        <v>18593514.649879906</v>
      </c>
      <c r="D213" s="17">
        <f t="shared" si="22"/>
        <v>15174.38850166439</v>
      </c>
      <c r="E213" s="17">
        <f t="shared" si="18"/>
        <v>168891.0914030758</v>
      </c>
      <c r="F213" s="17">
        <f t="shared" si="19"/>
        <v>184065.4799047402</v>
      </c>
      <c r="G213" s="17">
        <f t="shared" si="23"/>
        <v>18578340.261378244</v>
      </c>
    </row>
    <row r="214" spans="2:7" ht="14.25">
      <c r="B214" s="16">
        <f t="shared" si="20"/>
        <v>206</v>
      </c>
      <c r="C214" s="17">
        <f t="shared" si="21"/>
        <v>18578340.261378244</v>
      </c>
      <c r="D214" s="17">
        <f t="shared" si="22"/>
        <v>15312.222530554485</v>
      </c>
      <c r="E214" s="17">
        <f t="shared" si="18"/>
        <v>168753.25737418572</v>
      </c>
      <c r="F214" s="17">
        <f t="shared" si="19"/>
        <v>184065.4799047402</v>
      </c>
      <c r="G214" s="17">
        <f t="shared" si="23"/>
        <v>18563028.03884769</v>
      </c>
    </row>
    <row r="215" spans="2:7" ht="14.25">
      <c r="B215" s="16">
        <f t="shared" si="20"/>
        <v>207</v>
      </c>
      <c r="C215" s="17">
        <f t="shared" si="21"/>
        <v>18563028.03884769</v>
      </c>
      <c r="D215" s="17">
        <f t="shared" si="22"/>
        <v>15451.308551873692</v>
      </c>
      <c r="E215" s="17">
        <f t="shared" si="18"/>
        <v>168614.1713528665</v>
      </c>
      <c r="F215" s="17">
        <f t="shared" si="19"/>
        <v>184065.4799047402</v>
      </c>
      <c r="G215" s="17">
        <f t="shared" si="23"/>
        <v>18547576.730295815</v>
      </c>
    </row>
    <row r="216" spans="2:7" ht="14.25">
      <c r="B216" s="16">
        <f t="shared" si="20"/>
        <v>208</v>
      </c>
      <c r="C216" s="17">
        <f t="shared" si="21"/>
        <v>18547576.730295815</v>
      </c>
      <c r="D216" s="17">
        <f t="shared" si="22"/>
        <v>15591.657937886543</v>
      </c>
      <c r="E216" s="17">
        <f t="shared" si="18"/>
        <v>168473.82196685366</v>
      </c>
      <c r="F216" s="17">
        <f t="shared" si="19"/>
        <v>184065.4799047402</v>
      </c>
      <c r="G216" s="17">
        <f t="shared" si="23"/>
        <v>18531985.072357927</v>
      </c>
    </row>
    <row r="217" spans="2:7" ht="14.25">
      <c r="B217" s="16">
        <f t="shared" si="20"/>
        <v>209</v>
      </c>
      <c r="C217" s="17">
        <f t="shared" si="21"/>
        <v>18531985.072357927</v>
      </c>
      <c r="D217" s="17">
        <f t="shared" si="22"/>
        <v>15733.28216415571</v>
      </c>
      <c r="E217" s="17">
        <f t="shared" si="18"/>
        <v>168332.1977405845</v>
      </c>
      <c r="F217" s="17">
        <f t="shared" si="19"/>
        <v>184065.4799047402</v>
      </c>
      <c r="G217" s="17">
        <f t="shared" si="23"/>
        <v>18516251.79019377</v>
      </c>
    </row>
    <row r="218" spans="2:7" ht="14.25">
      <c r="B218" s="16">
        <f t="shared" si="20"/>
        <v>210</v>
      </c>
      <c r="C218" s="17">
        <f t="shared" si="21"/>
        <v>18516251.79019377</v>
      </c>
      <c r="D218" s="17">
        <f t="shared" si="22"/>
        <v>15876.192810480134</v>
      </c>
      <c r="E218" s="17">
        <f t="shared" si="18"/>
        <v>168189.28709426007</v>
      </c>
      <c r="F218" s="17">
        <f t="shared" si="19"/>
        <v>184065.4799047402</v>
      </c>
      <c r="G218" s="17">
        <f t="shared" si="23"/>
        <v>18500375.59738329</v>
      </c>
    </row>
    <row r="219" spans="2:7" ht="14.25">
      <c r="B219" s="16">
        <f t="shared" si="20"/>
        <v>211</v>
      </c>
      <c r="C219" s="17">
        <f t="shared" si="21"/>
        <v>18500375.59738329</v>
      </c>
      <c r="D219" s="17">
        <f t="shared" si="22"/>
        <v>16020.40156184198</v>
      </c>
      <c r="E219" s="17">
        <f t="shared" si="18"/>
        <v>168045.07834289822</v>
      </c>
      <c r="F219" s="17">
        <f t="shared" si="19"/>
        <v>184065.4799047402</v>
      </c>
      <c r="G219" s="17">
        <f t="shared" si="23"/>
        <v>18484355.19582145</v>
      </c>
    </row>
    <row r="220" spans="2:7" ht="14.25">
      <c r="B220" s="16">
        <f t="shared" si="20"/>
        <v>212</v>
      </c>
      <c r="C220" s="17">
        <f t="shared" si="21"/>
        <v>18484355.19582145</v>
      </c>
      <c r="D220" s="17">
        <f t="shared" si="22"/>
        <v>16165.920209362055</v>
      </c>
      <c r="E220" s="17">
        <f t="shared" si="18"/>
        <v>167899.55969537815</v>
      </c>
      <c r="F220" s="17">
        <f t="shared" si="19"/>
        <v>184065.4799047402</v>
      </c>
      <c r="G220" s="17">
        <f t="shared" si="23"/>
        <v>18468189.275612086</v>
      </c>
    </row>
    <row r="221" spans="2:7" ht="14.25">
      <c r="B221" s="16">
        <f t="shared" si="20"/>
        <v>213</v>
      </c>
      <c r="C221" s="17">
        <f t="shared" si="21"/>
        <v>18468189.275612086</v>
      </c>
      <c r="D221" s="17">
        <f t="shared" si="22"/>
        <v>16312.760651263758</v>
      </c>
      <c r="E221" s="17">
        <f t="shared" si="18"/>
        <v>167752.71925347645</v>
      </c>
      <c r="F221" s="17">
        <f t="shared" si="19"/>
        <v>184065.4799047402</v>
      </c>
      <c r="G221" s="17">
        <f t="shared" si="23"/>
        <v>18451876.51496082</v>
      </c>
    </row>
    <row r="222" spans="2:7" ht="14.25">
      <c r="B222" s="16">
        <f t="shared" si="20"/>
        <v>214</v>
      </c>
      <c r="C222" s="17">
        <f t="shared" si="21"/>
        <v>18451876.51496082</v>
      </c>
      <c r="D222" s="17">
        <f t="shared" si="22"/>
        <v>16460.934893846075</v>
      </c>
      <c r="E222" s="17">
        <f t="shared" si="18"/>
        <v>167604.54501089413</v>
      </c>
      <c r="F222" s="17">
        <f t="shared" si="19"/>
        <v>184065.4799047402</v>
      </c>
      <c r="G222" s="17">
        <f t="shared" si="23"/>
        <v>18435415.580066975</v>
      </c>
    </row>
    <row r="223" spans="2:7" ht="14.25">
      <c r="B223" s="16">
        <f t="shared" si="20"/>
        <v>215</v>
      </c>
      <c r="C223" s="17">
        <f t="shared" si="21"/>
        <v>18435415.580066975</v>
      </c>
      <c r="D223" s="17">
        <f t="shared" si="22"/>
        <v>16610.45505246517</v>
      </c>
      <c r="E223" s="17">
        <f t="shared" si="18"/>
        <v>167455.02485227503</v>
      </c>
      <c r="F223" s="17">
        <f t="shared" si="19"/>
        <v>184065.4799047402</v>
      </c>
      <c r="G223" s="17">
        <f t="shared" si="23"/>
        <v>18418805.12501451</v>
      </c>
    </row>
    <row r="224" spans="2:7" ht="14.25">
      <c r="B224" s="16">
        <f t="shared" si="20"/>
        <v>216</v>
      </c>
      <c r="C224" s="17">
        <f t="shared" si="21"/>
        <v>18418805.12501451</v>
      </c>
      <c r="D224" s="17">
        <f t="shared" si="22"/>
        <v>16761.33335252508</v>
      </c>
      <c r="E224" s="17">
        <f t="shared" si="18"/>
        <v>167304.14655221513</v>
      </c>
      <c r="F224" s="17">
        <f t="shared" si="19"/>
        <v>184065.4799047402</v>
      </c>
      <c r="G224" s="17">
        <f t="shared" si="23"/>
        <v>18402043.791661985</v>
      </c>
    </row>
    <row r="225" spans="2:7" ht="14.25">
      <c r="B225" s="16">
        <f t="shared" si="20"/>
        <v>217</v>
      </c>
      <c r="C225" s="17">
        <f t="shared" si="21"/>
        <v>18402043.791661985</v>
      </c>
      <c r="D225" s="17">
        <f t="shared" si="22"/>
        <v>16913.58213047718</v>
      </c>
      <c r="E225" s="17">
        <f t="shared" si="18"/>
        <v>167151.89777426302</v>
      </c>
      <c r="F225" s="17">
        <f t="shared" si="19"/>
        <v>184065.4799047402</v>
      </c>
      <c r="G225" s="17">
        <f t="shared" si="23"/>
        <v>18385130.20953151</v>
      </c>
    </row>
    <row r="226" spans="2:7" ht="14.25">
      <c r="B226" s="16">
        <f t="shared" si="20"/>
        <v>218</v>
      </c>
      <c r="C226" s="17">
        <f t="shared" si="21"/>
        <v>18385130.20953151</v>
      </c>
      <c r="D226" s="17">
        <f t="shared" si="22"/>
        <v>17067.21383482899</v>
      </c>
      <c r="E226" s="17">
        <f t="shared" si="18"/>
        <v>166998.26606991122</v>
      </c>
      <c r="F226" s="17">
        <f t="shared" si="19"/>
        <v>184065.4799047402</v>
      </c>
      <c r="G226" s="17">
        <f t="shared" si="23"/>
        <v>18368062.99569668</v>
      </c>
    </row>
    <row r="227" spans="2:7" ht="14.25">
      <c r="B227" s="16">
        <f t="shared" si="20"/>
        <v>219</v>
      </c>
      <c r="C227" s="17">
        <f t="shared" si="21"/>
        <v>18368062.99569668</v>
      </c>
      <c r="D227" s="17">
        <f t="shared" si="22"/>
        <v>17222.241027162032</v>
      </c>
      <c r="E227" s="17">
        <f t="shared" si="18"/>
        <v>166843.23887757817</v>
      </c>
      <c r="F227" s="17">
        <f t="shared" si="19"/>
        <v>184065.4799047402</v>
      </c>
      <c r="G227" s="17">
        <f t="shared" si="23"/>
        <v>18350840.754669517</v>
      </c>
    </row>
    <row r="228" spans="2:7" ht="14.25">
      <c r="B228" s="16">
        <f t="shared" si="20"/>
        <v>220</v>
      </c>
      <c r="C228" s="17">
        <f t="shared" si="21"/>
        <v>18350840.754669517</v>
      </c>
      <c r="D228" s="17">
        <f t="shared" si="22"/>
        <v>17378.676383158774</v>
      </c>
      <c r="E228" s="17">
        <f t="shared" si="18"/>
        <v>166686.80352158143</v>
      </c>
      <c r="F228" s="17">
        <f t="shared" si="19"/>
        <v>184065.4799047402</v>
      </c>
      <c r="G228" s="17">
        <f t="shared" si="23"/>
        <v>18333462.078286357</v>
      </c>
    </row>
    <row r="229" spans="2:7" ht="14.25">
      <c r="B229" s="16">
        <f t="shared" si="20"/>
        <v>221</v>
      </c>
      <c r="C229" s="17">
        <f t="shared" si="21"/>
        <v>18333462.078286357</v>
      </c>
      <c r="D229" s="17">
        <f t="shared" si="22"/>
        <v>17536.532693639136</v>
      </c>
      <c r="E229" s="17">
        <f t="shared" si="18"/>
        <v>166528.94721110107</v>
      </c>
      <c r="F229" s="17">
        <f t="shared" si="19"/>
        <v>184065.4799047402</v>
      </c>
      <c r="G229" s="17">
        <f t="shared" si="23"/>
        <v>18315925.545592718</v>
      </c>
    </row>
    <row r="230" spans="2:7" ht="14.25">
      <c r="B230" s="16">
        <f t="shared" si="20"/>
        <v>222</v>
      </c>
      <c r="C230" s="17">
        <f t="shared" si="21"/>
        <v>18315925.545592718</v>
      </c>
      <c r="D230" s="17">
        <f t="shared" si="22"/>
        <v>17695.822865606344</v>
      </c>
      <c r="E230" s="17">
        <f t="shared" si="18"/>
        <v>166369.65703913386</v>
      </c>
      <c r="F230" s="17">
        <f t="shared" si="19"/>
        <v>184065.4799047402</v>
      </c>
      <c r="G230" s="17">
        <f t="shared" si="23"/>
        <v>18298229.722727112</v>
      </c>
    </row>
    <row r="231" spans="2:7" ht="14.25">
      <c r="B231" s="16">
        <f t="shared" si="20"/>
        <v>223</v>
      </c>
      <c r="C231" s="17">
        <f t="shared" si="21"/>
        <v>18298229.722727112</v>
      </c>
      <c r="D231" s="17">
        <f t="shared" si="22"/>
        <v>17856.559923302266</v>
      </c>
      <c r="E231" s="17">
        <f t="shared" si="18"/>
        <v>166208.91998143794</v>
      </c>
      <c r="F231" s="17">
        <f t="shared" si="19"/>
        <v>184065.4799047402</v>
      </c>
      <c r="G231" s="17">
        <f t="shared" si="23"/>
        <v>18280373.16280381</v>
      </c>
    </row>
    <row r="232" spans="2:7" ht="14.25">
      <c r="B232" s="16">
        <f t="shared" si="20"/>
        <v>224</v>
      </c>
      <c r="C232" s="17">
        <f t="shared" si="21"/>
        <v>18280373.16280381</v>
      </c>
      <c r="D232" s="17">
        <f t="shared" si="22"/>
        <v>18018.75700927226</v>
      </c>
      <c r="E232" s="17">
        <f t="shared" si="18"/>
        <v>166046.72289546794</v>
      </c>
      <c r="F232" s="17">
        <f t="shared" si="19"/>
        <v>184065.4799047402</v>
      </c>
      <c r="G232" s="17">
        <f t="shared" si="23"/>
        <v>18262354.40579454</v>
      </c>
    </row>
    <row r="233" spans="2:7" ht="14.25">
      <c r="B233" s="16">
        <f t="shared" si="20"/>
        <v>225</v>
      </c>
      <c r="C233" s="17">
        <f t="shared" si="21"/>
        <v>18262354.40579454</v>
      </c>
      <c r="D233" s="17">
        <f t="shared" si="22"/>
        <v>18182.427385439805</v>
      </c>
      <c r="E233" s="17">
        <f t="shared" si="18"/>
        <v>165883.0525193004</v>
      </c>
      <c r="F233" s="17">
        <f t="shared" si="19"/>
        <v>184065.4799047402</v>
      </c>
      <c r="G233" s="17">
        <f t="shared" si="23"/>
        <v>18244171.9784091</v>
      </c>
    </row>
    <row r="234" spans="2:7" ht="14.25">
      <c r="B234" s="16">
        <f t="shared" si="20"/>
        <v>226</v>
      </c>
      <c r="C234" s="17">
        <f t="shared" si="21"/>
        <v>18244171.9784091</v>
      </c>
      <c r="D234" s="17">
        <f t="shared" si="22"/>
        <v>18347.58443419088</v>
      </c>
      <c r="E234" s="17">
        <f t="shared" si="18"/>
        <v>165717.89547054932</v>
      </c>
      <c r="F234" s="17">
        <f t="shared" si="19"/>
        <v>184065.4799047402</v>
      </c>
      <c r="G234" s="17">
        <f t="shared" si="23"/>
        <v>18225824.393974908</v>
      </c>
    </row>
    <row r="235" spans="2:7" ht="14.25">
      <c r="B235" s="16">
        <f t="shared" si="20"/>
        <v>227</v>
      </c>
      <c r="C235" s="17">
        <f t="shared" si="21"/>
        <v>18225824.393974908</v>
      </c>
      <c r="D235" s="17">
        <f t="shared" si="22"/>
        <v>18514.241659468127</v>
      </c>
      <c r="E235" s="17">
        <f t="shared" si="18"/>
        <v>165551.23824527208</v>
      </c>
      <c r="F235" s="17">
        <f t="shared" si="19"/>
        <v>184065.4799047402</v>
      </c>
      <c r="G235" s="17">
        <f t="shared" si="23"/>
        <v>18207310.152315438</v>
      </c>
    </row>
    <row r="236" spans="2:7" ht="14.25">
      <c r="B236" s="16">
        <f t="shared" si="20"/>
        <v>228</v>
      </c>
      <c r="C236" s="17">
        <f t="shared" si="21"/>
        <v>18207310.152315438</v>
      </c>
      <c r="D236" s="17">
        <f t="shared" si="22"/>
        <v>18682.41268787498</v>
      </c>
      <c r="E236" s="17">
        <f t="shared" si="18"/>
        <v>165383.06721686522</v>
      </c>
      <c r="F236" s="17">
        <f t="shared" si="19"/>
        <v>184065.4799047402</v>
      </c>
      <c r="G236" s="17">
        <f t="shared" si="23"/>
        <v>18188627.739627562</v>
      </c>
    </row>
    <row r="237" spans="2:7" ht="14.25">
      <c r="B237" s="16">
        <f t="shared" si="20"/>
        <v>229</v>
      </c>
      <c r="C237" s="17">
        <f t="shared" si="21"/>
        <v>18188627.739627562</v>
      </c>
      <c r="D237" s="17">
        <f t="shared" si="22"/>
        <v>18852.111269789864</v>
      </c>
      <c r="E237" s="17">
        <f t="shared" si="18"/>
        <v>165213.36863495034</v>
      </c>
      <c r="F237" s="17">
        <f t="shared" si="19"/>
        <v>184065.4799047402</v>
      </c>
      <c r="G237" s="17">
        <f t="shared" si="23"/>
        <v>18169775.62835777</v>
      </c>
    </row>
    <row r="238" spans="2:7" ht="14.25">
      <c r="B238" s="16">
        <f t="shared" si="20"/>
        <v>230</v>
      </c>
      <c r="C238" s="17">
        <f t="shared" si="21"/>
        <v>18169775.62835777</v>
      </c>
      <c r="D238" s="17">
        <f t="shared" si="22"/>
        <v>19023.35128049046</v>
      </c>
      <c r="E238" s="17">
        <f t="shared" si="18"/>
        <v>165042.12862424974</v>
      </c>
      <c r="F238" s="17">
        <f t="shared" si="19"/>
        <v>184065.4799047402</v>
      </c>
      <c r="G238" s="17">
        <f t="shared" si="23"/>
        <v>18150752.27707728</v>
      </c>
    </row>
    <row r="239" spans="2:7" ht="14.25">
      <c r="B239" s="16">
        <f t="shared" si="20"/>
        <v>231</v>
      </c>
      <c r="C239" s="17">
        <f t="shared" si="21"/>
        <v>18150752.27707728</v>
      </c>
      <c r="D239" s="17">
        <f t="shared" si="22"/>
        <v>19196.14672128824</v>
      </c>
      <c r="E239" s="17">
        <f t="shared" si="18"/>
        <v>164869.33318345196</v>
      </c>
      <c r="F239" s="17">
        <f t="shared" si="19"/>
        <v>184065.4799047402</v>
      </c>
      <c r="G239" s="17">
        <f t="shared" si="23"/>
        <v>18131556.13035599</v>
      </c>
    </row>
    <row r="240" spans="2:7" ht="14.25">
      <c r="B240" s="16">
        <f t="shared" si="20"/>
        <v>232</v>
      </c>
      <c r="C240" s="17">
        <f t="shared" si="21"/>
        <v>18131556.13035599</v>
      </c>
      <c r="D240" s="17">
        <f t="shared" si="22"/>
        <v>19370.511720673298</v>
      </c>
      <c r="E240" s="17">
        <f t="shared" si="18"/>
        <v>164694.9681840669</v>
      </c>
      <c r="F240" s="17">
        <f t="shared" si="19"/>
        <v>184065.4799047402</v>
      </c>
      <c r="G240" s="17">
        <f t="shared" si="23"/>
        <v>18112185.61863532</v>
      </c>
    </row>
    <row r="241" spans="2:7" ht="14.25">
      <c r="B241" s="16">
        <f t="shared" si="20"/>
        <v>233</v>
      </c>
      <c r="C241" s="17">
        <f t="shared" si="21"/>
        <v>18112185.61863532</v>
      </c>
      <c r="D241" s="17">
        <f t="shared" si="22"/>
        <v>19546.460535469407</v>
      </c>
      <c r="E241" s="17">
        <f t="shared" si="18"/>
        <v>164519.0193692708</v>
      </c>
      <c r="F241" s="17">
        <f t="shared" si="19"/>
        <v>184065.4799047402</v>
      </c>
      <c r="G241" s="17">
        <f t="shared" si="23"/>
        <v>18092639.15809985</v>
      </c>
    </row>
    <row r="242" spans="2:7" ht="14.25">
      <c r="B242" s="16">
        <f t="shared" si="20"/>
        <v>234</v>
      </c>
      <c r="C242" s="17">
        <f t="shared" si="21"/>
        <v>18092639.15809985</v>
      </c>
      <c r="D242" s="17">
        <f t="shared" si="22"/>
        <v>19724.007551999908</v>
      </c>
      <c r="E242" s="17">
        <f t="shared" si="18"/>
        <v>164341.4723527403</v>
      </c>
      <c r="F242" s="17">
        <f t="shared" si="19"/>
        <v>184065.4799047402</v>
      </c>
      <c r="G242" s="17">
        <f t="shared" si="23"/>
        <v>18072915.150547847</v>
      </c>
    </row>
    <row r="243" spans="2:7" ht="14.25">
      <c r="B243" s="16">
        <f t="shared" si="20"/>
        <v>235</v>
      </c>
      <c r="C243" s="17">
        <f t="shared" si="21"/>
        <v>18072915.150547847</v>
      </c>
      <c r="D243" s="17">
        <f t="shared" si="22"/>
        <v>19903.167287263932</v>
      </c>
      <c r="E243" s="17">
        <f t="shared" si="18"/>
        <v>164162.31261747627</v>
      </c>
      <c r="F243" s="17">
        <f t="shared" si="19"/>
        <v>184065.4799047402</v>
      </c>
      <c r="G243" s="17">
        <f t="shared" si="23"/>
        <v>18053011.983260583</v>
      </c>
    </row>
    <row r="244" spans="2:7" ht="14.25">
      <c r="B244" s="16">
        <f t="shared" si="20"/>
        <v>236</v>
      </c>
      <c r="C244" s="17">
        <f t="shared" si="21"/>
        <v>18053011.983260583</v>
      </c>
      <c r="D244" s="17">
        <f t="shared" si="22"/>
        <v>20083.954390123254</v>
      </c>
      <c r="E244" s="17">
        <f t="shared" si="18"/>
        <v>163981.52551461695</v>
      </c>
      <c r="F244" s="17">
        <f t="shared" si="19"/>
        <v>184065.4799047402</v>
      </c>
      <c r="G244" s="17">
        <f t="shared" si="23"/>
        <v>18032928.02887046</v>
      </c>
    </row>
    <row r="245" spans="2:7" ht="14.25">
      <c r="B245" s="16">
        <f t="shared" si="20"/>
        <v>237</v>
      </c>
      <c r="C245" s="17">
        <f t="shared" si="21"/>
        <v>18032928.02887046</v>
      </c>
      <c r="D245" s="17">
        <f t="shared" si="22"/>
        <v>20266.38364250021</v>
      </c>
      <c r="E245" s="17">
        <f t="shared" si="18"/>
        <v>163799.09626224</v>
      </c>
      <c r="F245" s="17">
        <f t="shared" si="19"/>
        <v>184065.4799047402</v>
      </c>
      <c r="G245" s="17">
        <f t="shared" si="23"/>
        <v>18012661.64522796</v>
      </c>
    </row>
    <row r="246" spans="2:7" ht="14.25">
      <c r="B246" s="16">
        <f t="shared" si="20"/>
        <v>238</v>
      </c>
      <c r="C246" s="17">
        <f t="shared" si="21"/>
        <v>18012661.64522796</v>
      </c>
      <c r="D246" s="17">
        <f t="shared" si="22"/>
        <v>20450.469960586226</v>
      </c>
      <c r="E246" s="17">
        <f t="shared" si="18"/>
        <v>163615.00994415398</v>
      </c>
      <c r="F246" s="17">
        <f t="shared" si="19"/>
        <v>184065.4799047402</v>
      </c>
      <c r="G246" s="17">
        <f t="shared" si="23"/>
        <v>17992211.175267376</v>
      </c>
    </row>
    <row r="247" spans="2:7" ht="14.25">
      <c r="B247" s="16">
        <f t="shared" si="20"/>
        <v>239</v>
      </c>
      <c r="C247" s="17">
        <f t="shared" si="21"/>
        <v>17992211.175267376</v>
      </c>
      <c r="D247" s="17">
        <f t="shared" si="22"/>
        <v>20636.228396061546</v>
      </c>
      <c r="E247" s="17">
        <f t="shared" si="18"/>
        <v>163429.25150867866</v>
      </c>
      <c r="F247" s="17">
        <f t="shared" si="19"/>
        <v>184065.4799047402</v>
      </c>
      <c r="G247" s="17">
        <f t="shared" si="23"/>
        <v>17971574.946871314</v>
      </c>
    </row>
    <row r="248" spans="2:7" ht="14.25">
      <c r="B248" s="16">
        <f t="shared" si="20"/>
        <v>240</v>
      </c>
      <c r="C248" s="17">
        <f t="shared" si="21"/>
        <v>17971574.946871314</v>
      </c>
      <c r="D248" s="17">
        <f t="shared" si="22"/>
        <v>20823.674137325783</v>
      </c>
      <c r="E248" s="17">
        <f t="shared" si="18"/>
        <v>163241.80576741442</v>
      </c>
      <c r="F248" s="17">
        <f t="shared" si="19"/>
        <v>184065.4799047402</v>
      </c>
      <c r="G248" s="17">
        <f t="shared" si="23"/>
        <v>17950751.27273399</v>
      </c>
    </row>
    <row r="249" spans="2:7" ht="14.25">
      <c r="B249" s="16">
        <f t="shared" si="20"/>
        <v>241</v>
      </c>
      <c r="C249" s="17">
        <f t="shared" si="21"/>
        <v>17950751.27273399</v>
      </c>
      <c r="D249" s="17">
        <f t="shared" si="22"/>
        <v>21012.82251073979</v>
      </c>
      <c r="E249" s="17">
        <f t="shared" si="18"/>
        <v>163052.65739400042</v>
      </c>
      <c r="F249" s="17">
        <f t="shared" si="19"/>
        <v>184065.4799047402</v>
      </c>
      <c r="G249" s="17">
        <f t="shared" si="23"/>
        <v>17929738.450223252</v>
      </c>
    </row>
    <row r="250" spans="2:7" ht="14.25">
      <c r="B250" s="16">
        <f t="shared" si="20"/>
        <v>242</v>
      </c>
      <c r="C250" s="17">
        <f t="shared" si="21"/>
        <v>17929738.450223252</v>
      </c>
      <c r="D250" s="17">
        <f t="shared" si="22"/>
        <v>21203.68898187898</v>
      </c>
      <c r="E250" s="17">
        <f t="shared" si="18"/>
        <v>162861.79092286123</v>
      </c>
      <c r="F250" s="17">
        <f t="shared" si="19"/>
        <v>184065.4799047402</v>
      </c>
      <c r="G250" s="17">
        <f t="shared" si="23"/>
        <v>17908534.761241373</v>
      </c>
    </row>
    <row r="251" spans="2:7" ht="14.25">
      <c r="B251" s="16">
        <f t="shared" si="20"/>
        <v>243</v>
      </c>
      <c r="C251" s="17">
        <f t="shared" si="21"/>
        <v>17908534.761241373</v>
      </c>
      <c r="D251" s="17">
        <f t="shared" si="22"/>
        <v>21396.28915679775</v>
      </c>
      <c r="E251" s="17">
        <f t="shared" si="18"/>
        <v>162669.19074794246</v>
      </c>
      <c r="F251" s="17">
        <f t="shared" si="19"/>
        <v>184065.4799047402</v>
      </c>
      <c r="G251" s="17">
        <f t="shared" si="23"/>
        <v>17887138.472084574</v>
      </c>
    </row>
    <row r="252" spans="2:7" ht="14.25">
      <c r="B252" s="16">
        <f t="shared" si="20"/>
        <v>244</v>
      </c>
      <c r="C252" s="17">
        <f t="shared" si="21"/>
        <v>17887138.472084574</v>
      </c>
      <c r="D252" s="17">
        <f t="shared" si="22"/>
        <v>21590.63878330533</v>
      </c>
      <c r="E252" s="17">
        <f t="shared" si="18"/>
        <v>162474.84112143487</v>
      </c>
      <c r="F252" s="17">
        <f t="shared" si="19"/>
        <v>184065.4799047402</v>
      </c>
      <c r="G252" s="17">
        <f t="shared" si="23"/>
        <v>17865547.83330127</v>
      </c>
    </row>
    <row r="253" spans="2:7" ht="14.25">
      <c r="B253" s="16">
        <f t="shared" si="20"/>
        <v>245</v>
      </c>
      <c r="C253" s="17">
        <f t="shared" si="21"/>
        <v>17865547.83330127</v>
      </c>
      <c r="D253" s="17">
        <f t="shared" si="22"/>
        <v>21786.753752253688</v>
      </c>
      <c r="E253" s="17">
        <f t="shared" si="18"/>
        <v>162278.72615248652</v>
      </c>
      <c r="F253" s="17">
        <f t="shared" si="19"/>
        <v>184065.4799047402</v>
      </c>
      <c r="G253" s="17">
        <f t="shared" si="23"/>
        <v>17843761.079549015</v>
      </c>
    </row>
    <row r="254" spans="2:7" ht="14.25">
      <c r="B254" s="16">
        <f t="shared" si="20"/>
        <v>246</v>
      </c>
      <c r="C254" s="17">
        <f t="shared" si="21"/>
        <v>17843761.079549015</v>
      </c>
      <c r="D254" s="17">
        <f t="shared" si="22"/>
        <v>21984.65009883666</v>
      </c>
      <c r="E254" s="17">
        <f t="shared" si="18"/>
        <v>162080.82980590354</v>
      </c>
      <c r="F254" s="17">
        <f t="shared" si="19"/>
        <v>184065.4799047402</v>
      </c>
      <c r="G254" s="17">
        <f t="shared" si="23"/>
        <v>17821776.429450177</v>
      </c>
    </row>
    <row r="255" spans="2:7" ht="14.25">
      <c r="B255" s="16">
        <f t="shared" si="20"/>
        <v>247</v>
      </c>
      <c r="C255" s="17">
        <f t="shared" si="21"/>
        <v>17821776.429450177</v>
      </c>
      <c r="D255" s="17">
        <f t="shared" si="22"/>
        <v>22184.34400390112</v>
      </c>
      <c r="E255" s="17">
        <f t="shared" si="18"/>
        <v>161881.1359008391</v>
      </c>
      <c r="F255" s="17">
        <f t="shared" si="19"/>
        <v>184065.4799047402</v>
      </c>
      <c r="G255" s="17">
        <f t="shared" si="23"/>
        <v>17799592.085446276</v>
      </c>
    </row>
    <row r="256" spans="2:7" ht="14.25">
      <c r="B256" s="16">
        <f t="shared" si="20"/>
        <v>248</v>
      </c>
      <c r="C256" s="17">
        <f t="shared" si="21"/>
        <v>17799592.085446276</v>
      </c>
      <c r="D256" s="17">
        <f t="shared" si="22"/>
        <v>22385.851795269875</v>
      </c>
      <c r="E256" s="17">
        <f t="shared" si="18"/>
        <v>161679.62810947033</v>
      </c>
      <c r="F256" s="17">
        <f t="shared" si="19"/>
        <v>184065.4799047402</v>
      </c>
      <c r="G256" s="17">
        <f t="shared" si="23"/>
        <v>17777206.233651005</v>
      </c>
    </row>
    <row r="257" spans="2:7" ht="14.25">
      <c r="B257" s="16">
        <f t="shared" si="20"/>
        <v>249</v>
      </c>
      <c r="C257" s="17">
        <f t="shared" si="21"/>
        <v>17777206.233651005</v>
      </c>
      <c r="D257" s="17">
        <f t="shared" si="22"/>
        <v>22589.189949076914</v>
      </c>
      <c r="E257" s="17">
        <f t="shared" si="18"/>
        <v>161476.2899556633</v>
      </c>
      <c r="F257" s="17">
        <f t="shared" si="19"/>
        <v>184065.4799047402</v>
      </c>
      <c r="G257" s="17">
        <f t="shared" si="23"/>
        <v>17754617.043701928</v>
      </c>
    </row>
    <row r="258" spans="2:7" ht="14.25">
      <c r="B258" s="16">
        <f t="shared" si="20"/>
        <v>250</v>
      </c>
      <c r="C258" s="17">
        <f t="shared" si="21"/>
        <v>17754617.043701928</v>
      </c>
      <c r="D258" s="17">
        <f t="shared" si="22"/>
        <v>22794.375091114372</v>
      </c>
      <c r="E258" s="17">
        <f t="shared" si="18"/>
        <v>161271.10481362583</v>
      </c>
      <c r="F258" s="17">
        <f t="shared" si="19"/>
        <v>184065.4799047402</v>
      </c>
      <c r="G258" s="17">
        <f t="shared" si="23"/>
        <v>17731822.668610815</v>
      </c>
    </row>
    <row r="259" spans="2:7" ht="14.25">
      <c r="B259" s="16">
        <f t="shared" si="20"/>
        <v>251</v>
      </c>
      <c r="C259" s="17">
        <f t="shared" si="21"/>
        <v>17731822.668610815</v>
      </c>
      <c r="D259" s="17">
        <f t="shared" si="22"/>
        <v>23001.423998191953</v>
      </c>
      <c r="E259" s="17">
        <f t="shared" si="18"/>
        <v>161064.05590654825</v>
      </c>
      <c r="F259" s="17">
        <f t="shared" si="19"/>
        <v>184065.4799047402</v>
      </c>
      <c r="G259" s="17">
        <f t="shared" si="23"/>
        <v>17708821.244612623</v>
      </c>
    </row>
    <row r="260" spans="2:7" ht="14.25">
      <c r="B260" s="16">
        <f t="shared" si="20"/>
        <v>252</v>
      </c>
      <c r="C260" s="17">
        <f t="shared" si="21"/>
        <v>17708821.244612623</v>
      </c>
      <c r="D260" s="17">
        <f t="shared" si="22"/>
        <v>23210.353599508875</v>
      </c>
      <c r="E260" s="17">
        <f t="shared" si="18"/>
        <v>160855.12630523133</v>
      </c>
      <c r="F260" s="17">
        <f t="shared" si="19"/>
        <v>184065.4799047402</v>
      </c>
      <c r="G260" s="17">
        <f t="shared" si="23"/>
        <v>17685610.891013116</v>
      </c>
    </row>
    <row r="261" spans="2:7" ht="14.25">
      <c r="B261" s="16">
        <f t="shared" si="20"/>
        <v>253</v>
      </c>
      <c r="C261" s="17">
        <f t="shared" si="21"/>
        <v>17685610.891013116</v>
      </c>
      <c r="D261" s="17">
        <f t="shared" si="22"/>
        <v>23421.180978037737</v>
      </c>
      <c r="E261" s="17">
        <f t="shared" si="18"/>
        <v>160644.29892670247</v>
      </c>
      <c r="F261" s="17">
        <f t="shared" si="19"/>
        <v>184065.4799047402</v>
      </c>
      <c r="G261" s="17">
        <f t="shared" si="23"/>
        <v>17662189.71003508</v>
      </c>
    </row>
    <row r="262" spans="2:7" ht="14.25">
      <c r="B262" s="16">
        <f t="shared" si="20"/>
        <v>254</v>
      </c>
      <c r="C262" s="17">
        <f t="shared" si="21"/>
        <v>17662189.71003508</v>
      </c>
      <c r="D262" s="17">
        <f t="shared" si="22"/>
        <v>23633.923371921584</v>
      </c>
      <c r="E262" s="17">
        <f t="shared" si="18"/>
        <v>160431.55653281862</v>
      </c>
      <c r="F262" s="17">
        <f t="shared" si="19"/>
        <v>184065.4799047402</v>
      </c>
      <c r="G262" s="17">
        <f t="shared" si="23"/>
        <v>17638555.786663156</v>
      </c>
    </row>
    <row r="263" spans="2:7" ht="14.25">
      <c r="B263" s="16">
        <f t="shared" si="20"/>
        <v>255</v>
      </c>
      <c r="C263" s="17">
        <f t="shared" si="21"/>
        <v>17638555.786663156</v>
      </c>
      <c r="D263" s="17">
        <f t="shared" si="22"/>
        <v>23848.598175883206</v>
      </c>
      <c r="E263" s="17">
        <f t="shared" si="18"/>
        <v>160216.881728857</v>
      </c>
      <c r="F263" s="17">
        <f t="shared" si="19"/>
        <v>184065.4799047402</v>
      </c>
      <c r="G263" s="17">
        <f t="shared" si="23"/>
        <v>17614707.188487273</v>
      </c>
    </row>
    <row r="264" spans="2:7" ht="14.25">
      <c r="B264" s="16">
        <f t="shared" si="20"/>
        <v>256</v>
      </c>
      <c r="C264" s="17">
        <f t="shared" si="21"/>
        <v>17614707.188487273</v>
      </c>
      <c r="D264" s="17">
        <f t="shared" si="22"/>
        <v>24065.222942647466</v>
      </c>
      <c r="E264" s="17">
        <f t="shared" si="18"/>
        <v>160000.25696209274</v>
      </c>
      <c r="F264" s="17">
        <f t="shared" si="19"/>
        <v>184065.4799047402</v>
      </c>
      <c r="G264" s="17">
        <f t="shared" si="23"/>
        <v>17590641.965544626</v>
      </c>
    </row>
    <row r="265" spans="2:7" ht="14.25">
      <c r="B265" s="16">
        <f t="shared" si="20"/>
        <v>257</v>
      </c>
      <c r="C265" s="17">
        <f t="shared" si="21"/>
        <v>17590641.965544626</v>
      </c>
      <c r="D265" s="17">
        <f t="shared" si="22"/>
        <v>24283.815384376503</v>
      </c>
      <c r="E265" s="17">
        <f aca="true" t="shared" si="24" ref="E265:E328">IF(B265="","",C265*Vextir/12)</f>
        <v>159781.6645203637</v>
      </c>
      <c r="F265" s="17">
        <f aca="true" t="shared" si="25" ref="F265:F328">IF(B265="","",Greiðsla)</f>
        <v>184065.4799047402</v>
      </c>
      <c r="G265" s="17">
        <f t="shared" si="23"/>
        <v>17566358.15016025</v>
      </c>
    </row>
    <row r="266" spans="2:7" ht="14.25">
      <c r="B266" s="16">
        <f aca="true" t="shared" si="26" ref="B266:B329">IF(OR(B265="",B265=Fj.afborgana),"",B265+1)</f>
        <v>258</v>
      </c>
      <c r="C266" s="17">
        <f t="shared" si="21"/>
        <v>17566358.15016025</v>
      </c>
      <c r="D266" s="17">
        <f t="shared" si="22"/>
        <v>24504.393374117935</v>
      </c>
      <c r="E266" s="17">
        <f t="shared" si="24"/>
        <v>159561.08653062227</v>
      </c>
      <c r="F266" s="17">
        <f t="shared" si="25"/>
        <v>184065.4799047402</v>
      </c>
      <c r="G266" s="17">
        <f t="shared" si="23"/>
        <v>17541853.75678613</v>
      </c>
    </row>
    <row r="267" spans="2:7" ht="14.25">
      <c r="B267" s="16">
        <f t="shared" si="26"/>
        <v>259</v>
      </c>
      <c r="C267" s="17">
        <f t="shared" si="21"/>
        <v>17541853.75678613</v>
      </c>
      <c r="D267" s="17">
        <f t="shared" si="22"/>
        <v>24726.974947266193</v>
      </c>
      <c r="E267" s="17">
        <f t="shared" si="24"/>
        <v>159338.504957474</v>
      </c>
      <c r="F267" s="17">
        <f t="shared" si="25"/>
        <v>184065.4799047402</v>
      </c>
      <c r="G267" s="17">
        <f t="shared" si="23"/>
        <v>17517126.781838864</v>
      </c>
    </row>
    <row r="268" spans="2:7" ht="14.25">
      <c r="B268" s="16">
        <f t="shared" si="26"/>
        <v>260</v>
      </c>
      <c r="C268" s="17">
        <f t="shared" si="21"/>
        <v>17517126.781838864</v>
      </c>
      <c r="D268" s="17">
        <f t="shared" si="22"/>
        <v>24951.578303037182</v>
      </c>
      <c r="E268" s="17">
        <f t="shared" si="24"/>
        <v>159113.90160170302</v>
      </c>
      <c r="F268" s="17">
        <f t="shared" si="25"/>
        <v>184065.4799047402</v>
      </c>
      <c r="G268" s="17">
        <f t="shared" si="23"/>
        <v>17492175.20353583</v>
      </c>
    </row>
    <row r="269" spans="2:7" ht="14.25">
      <c r="B269" s="16">
        <f t="shared" si="26"/>
        <v>261</v>
      </c>
      <c r="C269" s="17">
        <f aca="true" t="shared" si="27" ref="C269:C332">IF(B269="","",G268)</f>
        <v>17492175.20353583</v>
      </c>
      <c r="D269" s="17">
        <f aca="true" t="shared" si="28" ref="D269:D332">IF(B269="","",F269-E269)</f>
        <v>25178.22180595642</v>
      </c>
      <c r="E269" s="17">
        <f t="shared" si="24"/>
        <v>158887.2580987838</v>
      </c>
      <c r="F269" s="17">
        <f t="shared" si="25"/>
        <v>184065.4799047402</v>
      </c>
      <c r="G269" s="17">
        <f aca="true" t="shared" si="29" ref="G269:G332">IF(B269="","",C269-D269)</f>
        <v>17466996.981729873</v>
      </c>
    </row>
    <row r="270" spans="2:7" ht="14.25">
      <c r="B270" s="16">
        <f t="shared" si="26"/>
        <v>262</v>
      </c>
      <c r="C270" s="17">
        <f t="shared" si="27"/>
        <v>17466996.981729873</v>
      </c>
      <c r="D270" s="17">
        <f t="shared" si="28"/>
        <v>25406.923987360526</v>
      </c>
      <c r="E270" s="17">
        <f t="shared" si="24"/>
        <v>158658.55591737968</v>
      </c>
      <c r="F270" s="17">
        <f t="shared" si="25"/>
        <v>184065.4799047402</v>
      </c>
      <c r="G270" s="17">
        <f t="shared" si="29"/>
        <v>17441590.057742514</v>
      </c>
    </row>
    <row r="271" spans="2:7" ht="14.25">
      <c r="B271" s="16">
        <f t="shared" si="26"/>
        <v>263</v>
      </c>
      <c r="C271" s="17">
        <f t="shared" si="27"/>
        <v>17441590.057742514</v>
      </c>
      <c r="D271" s="17">
        <f t="shared" si="28"/>
        <v>25637.70354691238</v>
      </c>
      <c r="E271" s="17">
        <f t="shared" si="24"/>
        <v>158427.77635782782</v>
      </c>
      <c r="F271" s="17">
        <f t="shared" si="25"/>
        <v>184065.4799047402</v>
      </c>
      <c r="G271" s="17">
        <f t="shared" si="29"/>
        <v>17415952.354195602</v>
      </c>
    </row>
    <row r="272" spans="2:7" ht="14.25">
      <c r="B272" s="16">
        <f t="shared" si="26"/>
        <v>264</v>
      </c>
      <c r="C272" s="17">
        <f t="shared" si="27"/>
        <v>17415952.354195602</v>
      </c>
      <c r="D272" s="17">
        <f t="shared" si="28"/>
        <v>25870.57935413014</v>
      </c>
      <c r="E272" s="17">
        <f t="shared" si="24"/>
        <v>158194.90055061007</v>
      </c>
      <c r="F272" s="17">
        <f t="shared" si="25"/>
        <v>184065.4799047402</v>
      </c>
      <c r="G272" s="17">
        <f t="shared" si="29"/>
        <v>17390081.774841473</v>
      </c>
    </row>
    <row r="273" spans="2:7" ht="14.25">
      <c r="B273" s="16">
        <f t="shared" si="26"/>
        <v>265</v>
      </c>
      <c r="C273" s="17">
        <f t="shared" si="27"/>
        <v>17390081.774841473</v>
      </c>
      <c r="D273" s="17">
        <f t="shared" si="28"/>
        <v>26105.57044993015</v>
      </c>
      <c r="E273" s="17">
        <f t="shared" si="24"/>
        <v>157959.90945481005</v>
      </c>
      <c r="F273" s="17">
        <f t="shared" si="25"/>
        <v>184065.4799047402</v>
      </c>
      <c r="G273" s="17">
        <f t="shared" si="29"/>
        <v>17363976.204391543</v>
      </c>
    </row>
    <row r="274" spans="2:7" ht="14.25">
      <c r="B274" s="16">
        <f t="shared" si="26"/>
        <v>266</v>
      </c>
      <c r="C274" s="17">
        <f t="shared" si="27"/>
        <v>17363976.204391543</v>
      </c>
      <c r="D274" s="17">
        <f t="shared" si="28"/>
        <v>26342.696048183687</v>
      </c>
      <c r="E274" s="17">
        <f t="shared" si="24"/>
        <v>157722.78385655652</v>
      </c>
      <c r="F274" s="17">
        <f t="shared" si="25"/>
        <v>184065.4799047402</v>
      </c>
      <c r="G274" s="17">
        <f t="shared" si="29"/>
        <v>17337633.508343358</v>
      </c>
    </row>
    <row r="275" spans="2:7" ht="14.25">
      <c r="B275" s="16">
        <f t="shared" si="26"/>
        <v>267</v>
      </c>
      <c r="C275" s="17">
        <f t="shared" si="27"/>
        <v>17337633.508343358</v>
      </c>
      <c r="D275" s="17">
        <f t="shared" si="28"/>
        <v>26581.97553728803</v>
      </c>
      <c r="E275" s="17">
        <f t="shared" si="24"/>
        <v>157483.50436745217</v>
      </c>
      <c r="F275" s="17">
        <f t="shared" si="25"/>
        <v>184065.4799047402</v>
      </c>
      <c r="G275" s="17">
        <f t="shared" si="29"/>
        <v>17311051.53280607</v>
      </c>
    </row>
    <row r="276" spans="2:7" ht="14.25">
      <c r="B276" s="16">
        <f t="shared" si="26"/>
        <v>268</v>
      </c>
      <c r="C276" s="17">
        <f t="shared" si="27"/>
        <v>17311051.53280607</v>
      </c>
      <c r="D276" s="17">
        <f t="shared" si="28"/>
        <v>26823.428481751762</v>
      </c>
      <c r="E276" s="17">
        <f t="shared" si="24"/>
        <v>157242.05142298844</v>
      </c>
      <c r="F276" s="17">
        <f t="shared" si="25"/>
        <v>184065.4799047402</v>
      </c>
      <c r="G276" s="17">
        <f t="shared" si="29"/>
        <v>17284228.10432432</v>
      </c>
    </row>
    <row r="277" spans="2:7" ht="14.25">
      <c r="B277" s="16">
        <f t="shared" si="26"/>
        <v>269</v>
      </c>
      <c r="C277" s="17">
        <f t="shared" si="27"/>
        <v>17284228.10432432</v>
      </c>
      <c r="D277" s="17">
        <f t="shared" si="28"/>
        <v>27067.074623794295</v>
      </c>
      <c r="E277" s="17">
        <f t="shared" si="24"/>
        <v>156998.4052809459</v>
      </c>
      <c r="F277" s="17">
        <f t="shared" si="25"/>
        <v>184065.4799047402</v>
      </c>
      <c r="G277" s="17">
        <f t="shared" si="29"/>
        <v>17257161.029700525</v>
      </c>
    </row>
    <row r="278" spans="2:7" ht="14.25">
      <c r="B278" s="16">
        <f t="shared" si="26"/>
        <v>270</v>
      </c>
      <c r="C278" s="17">
        <f t="shared" si="27"/>
        <v>17257161.029700525</v>
      </c>
      <c r="D278" s="17">
        <f t="shared" si="28"/>
        <v>27312.933884960425</v>
      </c>
      <c r="E278" s="17">
        <f t="shared" si="24"/>
        <v>156752.54601977978</v>
      </c>
      <c r="F278" s="17">
        <f t="shared" si="25"/>
        <v>184065.4799047402</v>
      </c>
      <c r="G278" s="17">
        <f t="shared" si="29"/>
        <v>17229848.095815565</v>
      </c>
    </row>
    <row r="279" spans="2:7" ht="14.25">
      <c r="B279" s="16">
        <f t="shared" si="26"/>
        <v>271</v>
      </c>
      <c r="C279" s="17">
        <f t="shared" si="27"/>
        <v>17229848.095815565</v>
      </c>
      <c r="D279" s="17">
        <f t="shared" si="28"/>
        <v>27561.026367748826</v>
      </c>
      <c r="E279" s="17">
        <f t="shared" si="24"/>
        <v>156504.45353699138</v>
      </c>
      <c r="F279" s="17">
        <f t="shared" si="25"/>
        <v>184065.4799047402</v>
      </c>
      <c r="G279" s="17">
        <f t="shared" si="29"/>
        <v>17202287.069447815</v>
      </c>
    </row>
    <row r="280" spans="2:7" ht="14.25">
      <c r="B280" s="16">
        <f t="shared" si="26"/>
        <v>272</v>
      </c>
      <c r="C280" s="17">
        <f t="shared" si="27"/>
        <v>17202287.069447815</v>
      </c>
      <c r="D280" s="17">
        <f t="shared" si="28"/>
        <v>27811.372357255896</v>
      </c>
      <c r="E280" s="17">
        <f t="shared" si="24"/>
        <v>156254.1075474843</v>
      </c>
      <c r="F280" s="17">
        <f t="shared" si="25"/>
        <v>184065.4799047402</v>
      </c>
      <c r="G280" s="17">
        <f t="shared" si="29"/>
        <v>17174475.69709056</v>
      </c>
    </row>
    <row r="281" spans="2:7" ht="14.25">
      <c r="B281" s="16">
        <f t="shared" si="26"/>
        <v>273</v>
      </c>
      <c r="C281" s="17">
        <f t="shared" si="27"/>
        <v>17174475.69709056</v>
      </c>
      <c r="D281" s="17">
        <f t="shared" si="28"/>
        <v>28063.992322834296</v>
      </c>
      <c r="E281" s="17">
        <f t="shared" si="24"/>
        <v>156001.4875819059</v>
      </c>
      <c r="F281" s="17">
        <f t="shared" si="25"/>
        <v>184065.4799047402</v>
      </c>
      <c r="G281" s="17">
        <f t="shared" si="29"/>
        <v>17146411.704767723</v>
      </c>
    </row>
    <row r="282" spans="2:7" ht="14.25">
      <c r="B282" s="16">
        <f t="shared" si="26"/>
        <v>274</v>
      </c>
      <c r="C282" s="17">
        <f t="shared" si="27"/>
        <v>17146411.704767723</v>
      </c>
      <c r="D282" s="17">
        <f t="shared" si="28"/>
        <v>28318.90691976674</v>
      </c>
      <c r="E282" s="17">
        <f t="shared" si="24"/>
        <v>155746.57298497346</v>
      </c>
      <c r="F282" s="17">
        <f t="shared" si="25"/>
        <v>184065.4799047402</v>
      </c>
      <c r="G282" s="17">
        <f t="shared" si="29"/>
        <v>17118092.797847956</v>
      </c>
    </row>
    <row r="283" spans="2:7" ht="14.25">
      <c r="B283" s="16">
        <f t="shared" si="26"/>
        <v>275</v>
      </c>
      <c r="C283" s="17">
        <f t="shared" si="27"/>
        <v>17118092.797847956</v>
      </c>
      <c r="D283" s="17">
        <f t="shared" si="28"/>
        <v>28576.136990954605</v>
      </c>
      <c r="E283" s="17">
        <f t="shared" si="24"/>
        <v>155489.3429137856</v>
      </c>
      <c r="F283" s="17">
        <f t="shared" si="25"/>
        <v>184065.4799047402</v>
      </c>
      <c r="G283" s="17">
        <f t="shared" si="29"/>
        <v>17089516.660857003</v>
      </c>
    </row>
    <row r="284" spans="2:7" ht="14.25">
      <c r="B284" s="16">
        <f t="shared" si="26"/>
        <v>276</v>
      </c>
      <c r="C284" s="17">
        <f t="shared" si="27"/>
        <v>17089516.660857003</v>
      </c>
      <c r="D284" s="17">
        <f t="shared" si="28"/>
        <v>28835.70356862241</v>
      </c>
      <c r="E284" s="17">
        <f t="shared" si="24"/>
        <v>155229.7763361178</v>
      </c>
      <c r="F284" s="17">
        <f t="shared" si="25"/>
        <v>184065.4799047402</v>
      </c>
      <c r="G284" s="17">
        <f t="shared" si="29"/>
        <v>17060680.95728838</v>
      </c>
    </row>
    <row r="285" spans="2:7" ht="14.25">
      <c r="B285" s="16">
        <f t="shared" si="26"/>
        <v>277</v>
      </c>
      <c r="C285" s="17">
        <f t="shared" si="27"/>
        <v>17060680.95728838</v>
      </c>
      <c r="D285" s="17">
        <f t="shared" si="28"/>
        <v>29097.62787603741</v>
      </c>
      <c r="E285" s="17">
        <f t="shared" si="24"/>
        <v>154967.8520287028</v>
      </c>
      <c r="F285" s="17">
        <f t="shared" si="25"/>
        <v>184065.4799047402</v>
      </c>
      <c r="G285" s="17">
        <f t="shared" si="29"/>
        <v>17031583.329412345</v>
      </c>
    </row>
    <row r="286" spans="2:7" ht="14.25">
      <c r="B286" s="16">
        <f t="shared" si="26"/>
        <v>278</v>
      </c>
      <c r="C286" s="17">
        <f t="shared" si="27"/>
        <v>17031583.329412345</v>
      </c>
      <c r="D286" s="17">
        <f t="shared" si="28"/>
        <v>29361.931329244748</v>
      </c>
      <c r="E286" s="17">
        <f t="shared" si="24"/>
        <v>154703.54857549546</v>
      </c>
      <c r="F286" s="17">
        <f t="shared" si="25"/>
        <v>184065.4799047402</v>
      </c>
      <c r="G286" s="17">
        <f t="shared" si="29"/>
        <v>17002221.3980831</v>
      </c>
    </row>
    <row r="287" spans="2:7" ht="14.25">
      <c r="B287" s="16">
        <f t="shared" si="26"/>
        <v>279</v>
      </c>
      <c r="C287" s="17">
        <f t="shared" si="27"/>
        <v>17002221.3980831</v>
      </c>
      <c r="D287" s="17">
        <f t="shared" si="28"/>
        <v>29628.635538818722</v>
      </c>
      <c r="E287" s="17">
        <f t="shared" si="24"/>
        <v>154436.84436592148</v>
      </c>
      <c r="F287" s="17">
        <f t="shared" si="25"/>
        <v>184065.4799047402</v>
      </c>
      <c r="G287" s="17">
        <f t="shared" si="29"/>
        <v>16972592.762544278</v>
      </c>
    </row>
    <row r="288" spans="2:7" ht="14.25">
      <c r="B288" s="16">
        <f t="shared" si="26"/>
        <v>280</v>
      </c>
      <c r="C288" s="17">
        <f t="shared" si="27"/>
        <v>16972592.762544278</v>
      </c>
      <c r="D288" s="17">
        <f t="shared" si="28"/>
        <v>29897.76231162969</v>
      </c>
      <c r="E288" s="17">
        <f t="shared" si="24"/>
        <v>154167.71759311052</v>
      </c>
      <c r="F288" s="17">
        <f t="shared" si="25"/>
        <v>184065.4799047402</v>
      </c>
      <c r="G288" s="17">
        <f t="shared" si="29"/>
        <v>16942695.000232648</v>
      </c>
    </row>
    <row r="289" spans="2:7" ht="14.25">
      <c r="B289" s="16">
        <f t="shared" si="26"/>
        <v>281</v>
      </c>
      <c r="C289" s="17">
        <f t="shared" si="27"/>
        <v>16942695.000232648</v>
      </c>
      <c r="D289" s="17">
        <f t="shared" si="28"/>
        <v>30169.333652626985</v>
      </c>
      <c r="E289" s="17">
        <f t="shared" si="24"/>
        <v>153896.14625211322</v>
      </c>
      <c r="F289" s="17">
        <f t="shared" si="25"/>
        <v>184065.4799047402</v>
      </c>
      <c r="G289" s="17">
        <f t="shared" si="29"/>
        <v>16912525.66658002</v>
      </c>
    </row>
    <row r="290" spans="2:7" ht="14.25">
      <c r="B290" s="16">
        <f t="shared" si="26"/>
        <v>282</v>
      </c>
      <c r="C290" s="17">
        <f t="shared" si="27"/>
        <v>16912525.66658002</v>
      </c>
      <c r="D290" s="17">
        <f t="shared" si="28"/>
        <v>30443.37176663836</v>
      </c>
      <c r="E290" s="17">
        <f t="shared" si="24"/>
        <v>153622.10813810184</v>
      </c>
      <c r="F290" s="17">
        <f t="shared" si="25"/>
        <v>184065.4799047402</v>
      </c>
      <c r="G290" s="17">
        <f t="shared" si="29"/>
        <v>16882082.294813383</v>
      </c>
    </row>
    <row r="291" spans="2:7" ht="14.25">
      <c r="B291" s="16">
        <f t="shared" si="26"/>
        <v>283</v>
      </c>
      <c r="C291" s="17">
        <f t="shared" si="27"/>
        <v>16882082.294813383</v>
      </c>
      <c r="D291" s="17">
        <f t="shared" si="28"/>
        <v>30719.8990601853</v>
      </c>
      <c r="E291" s="17">
        <f t="shared" si="24"/>
        <v>153345.5808445549</v>
      </c>
      <c r="F291" s="17">
        <f t="shared" si="25"/>
        <v>184065.4799047402</v>
      </c>
      <c r="G291" s="17">
        <f t="shared" si="29"/>
        <v>16851362.395753197</v>
      </c>
    </row>
    <row r="292" spans="2:7" ht="14.25">
      <c r="B292" s="16">
        <f t="shared" si="26"/>
        <v>284</v>
      </c>
      <c r="C292" s="17">
        <f t="shared" si="27"/>
        <v>16851362.395753197</v>
      </c>
      <c r="D292" s="17">
        <f t="shared" si="28"/>
        <v>30998.938143315318</v>
      </c>
      <c r="E292" s="17">
        <f t="shared" si="24"/>
        <v>153066.5417614249</v>
      </c>
      <c r="F292" s="17">
        <f t="shared" si="25"/>
        <v>184065.4799047402</v>
      </c>
      <c r="G292" s="17">
        <f t="shared" si="29"/>
        <v>16820363.45760988</v>
      </c>
    </row>
    <row r="293" spans="2:7" ht="14.25">
      <c r="B293" s="16">
        <f t="shared" si="26"/>
        <v>285</v>
      </c>
      <c r="C293" s="17">
        <f t="shared" si="27"/>
        <v>16820363.45760988</v>
      </c>
      <c r="D293" s="17">
        <f t="shared" si="28"/>
        <v>31280.51183145045</v>
      </c>
      <c r="E293" s="17">
        <f t="shared" si="24"/>
        <v>152784.96807328975</v>
      </c>
      <c r="F293" s="17">
        <f t="shared" si="25"/>
        <v>184065.4799047402</v>
      </c>
      <c r="G293" s="17">
        <f t="shared" si="29"/>
        <v>16789082.94577843</v>
      </c>
    </row>
    <row r="294" spans="2:7" ht="14.25">
      <c r="B294" s="16">
        <f t="shared" si="26"/>
        <v>286</v>
      </c>
      <c r="C294" s="17">
        <f t="shared" si="27"/>
        <v>16789082.94577843</v>
      </c>
      <c r="D294" s="17">
        <f t="shared" si="28"/>
        <v>31564.64314725279</v>
      </c>
      <c r="E294" s="17">
        <f t="shared" si="24"/>
        <v>152500.8367574874</v>
      </c>
      <c r="F294" s="17">
        <f t="shared" si="25"/>
        <v>184065.4799047402</v>
      </c>
      <c r="G294" s="17">
        <f t="shared" si="29"/>
        <v>16757518.302631177</v>
      </c>
    </row>
    <row r="295" spans="2:7" ht="14.25">
      <c r="B295" s="16">
        <f t="shared" si="26"/>
        <v>287</v>
      </c>
      <c r="C295" s="17">
        <f t="shared" si="27"/>
        <v>16757518.302631177</v>
      </c>
      <c r="D295" s="17">
        <f t="shared" si="28"/>
        <v>31851.355322507006</v>
      </c>
      <c r="E295" s="17">
        <f t="shared" si="24"/>
        <v>152214.1245822332</v>
      </c>
      <c r="F295" s="17">
        <f t="shared" si="25"/>
        <v>184065.4799047402</v>
      </c>
      <c r="G295" s="17">
        <f t="shared" si="29"/>
        <v>16725666.94730867</v>
      </c>
    </row>
    <row r="296" spans="2:7" ht="14.25">
      <c r="B296" s="16">
        <f t="shared" si="26"/>
        <v>288</v>
      </c>
      <c r="C296" s="17">
        <f t="shared" si="27"/>
        <v>16725666.94730867</v>
      </c>
      <c r="D296" s="17">
        <f t="shared" si="28"/>
        <v>32140.671800019772</v>
      </c>
      <c r="E296" s="17">
        <f t="shared" si="24"/>
        <v>151924.80810472043</v>
      </c>
      <c r="F296" s="17">
        <f t="shared" si="25"/>
        <v>184065.4799047402</v>
      </c>
      <c r="G296" s="17">
        <f t="shared" si="29"/>
        <v>16693526.275508652</v>
      </c>
    </row>
    <row r="297" spans="2:7" ht="14.25">
      <c r="B297" s="16">
        <f t="shared" si="26"/>
        <v>289</v>
      </c>
      <c r="C297" s="17">
        <f t="shared" si="27"/>
        <v>16693526.275508652</v>
      </c>
      <c r="D297" s="17">
        <f t="shared" si="28"/>
        <v>32432.61623553664</v>
      </c>
      <c r="E297" s="17">
        <f t="shared" si="24"/>
        <v>151632.86366920357</v>
      </c>
      <c r="F297" s="17">
        <f t="shared" si="25"/>
        <v>184065.4799047402</v>
      </c>
      <c r="G297" s="17">
        <f t="shared" si="29"/>
        <v>16661093.659273114</v>
      </c>
    </row>
    <row r="298" spans="2:7" ht="14.25">
      <c r="B298" s="16">
        <f t="shared" si="26"/>
        <v>290</v>
      </c>
      <c r="C298" s="17">
        <f t="shared" si="27"/>
        <v>16661093.659273114</v>
      </c>
      <c r="D298" s="17">
        <f t="shared" si="28"/>
        <v>32727.212499676098</v>
      </c>
      <c r="E298" s="17">
        <f t="shared" si="24"/>
        <v>151338.2674050641</v>
      </c>
      <c r="F298" s="17">
        <f t="shared" si="25"/>
        <v>184065.4799047402</v>
      </c>
      <c r="G298" s="17">
        <f t="shared" si="29"/>
        <v>16628366.446773438</v>
      </c>
    </row>
    <row r="299" spans="2:7" ht="14.25">
      <c r="B299" s="16">
        <f t="shared" si="26"/>
        <v>291</v>
      </c>
      <c r="C299" s="17">
        <f t="shared" si="27"/>
        <v>16628366.446773438</v>
      </c>
      <c r="D299" s="17">
        <f t="shared" si="28"/>
        <v>33024.48467988148</v>
      </c>
      <c r="E299" s="17">
        <f t="shared" si="24"/>
        <v>151040.99522485872</v>
      </c>
      <c r="F299" s="17">
        <f t="shared" si="25"/>
        <v>184065.4799047402</v>
      </c>
      <c r="G299" s="17">
        <f t="shared" si="29"/>
        <v>16595341.962093556</v>
      </c>
    </row>
    <row r="300" spans="2:7" ht="14.25">
      <c r="B300" s="16">
        <f t="shared" si="26"/>
        <v>292</v>
      </c>
      <c r="C300" s="17">
        <f t="shared" si="27"/>
        <v>16595341.962093556</v>
      </c>
      <c r="D300" s="17">
        <f t="shared" si="28"/>
        <v>33324.45708239041</v>
      </c>
      <c r="E300" s="17">
        <f t="shared" si="24"/>
        <v>150741.0228223498</v>
      </c>
      <c r="F300" s="17">
        <f t="shared" si="25"/>
        <v>184065.4799047402</v>
      </c>
      <c r="G300" s="17">
        <f t="shared" si="29"/>
        <v>16562017.505011166</v>
      </c>
    </row>
    <row r="301" spans="2:7" ht="14.25">
      <c r="B301" s="16">
        <f t="shared" si="26"/>
        <v>293</v>
      </c>
      <c r="C301" s="17">
        <f t="shared" si="27"/>
        <v>16562017.505011166</v>
      </c>
      <c r="D301" s="17">
        <f t="shared" si="28"/>
        <v>33627.15423422214</v>
      </c>
      <c r="E301" s="17">
        <f t="shared" si="24"/>
        <v>150438.32567051807</v>
      </c>
      <c r="F301" s="17">
        <f t="shared" si="25"/>
        <v>184065.4799047402</v>
      </c>
      <c r="G301" s="17">
        <f t="shared" si="29"/>
        <v>16528390.350776944</v>
      </c>
    </row>
    <row r="302" spans="2:7" ht="14.25">
      <c r="B302" s="16">
        <f t="shared" si="26"/>
        <v>294</v>
      </c>
      <c r="C302" s="17">
        <f t="shared" si="27"/>
        <v>16528390.350776944</v>
      </c>
      <c r="D302" s="17">
        <f t="shared" si="28"/>
        <v>33932.60088518297</v>
      </c>
      <c r="E302" s="17">
        <f t="shared" si="24"/>
        <v>150132.87901955724</v>
      </c>
      <c r="F302" s="17">
        <f t="shared" si="25"/>
        <v>184065.4799047402</v>
      </c>
      <c r="G302" s="17">
        <f t="shared" si="29"/>
        <v>16494457.749891762</v>
      </c>
    </row>
    <row r="303" spans="2:7" ht="14.25">
      <c r="B303" s="16">
        <f t="shared" si="26"/>
        <v>295</v>
      </c>
      <c r="C303" s="17">
        <f t="shared" si="27"/>
        <v>16494457.749891762</v>
      </c>
      <c r="D303" s="17">
        <f t="shared" si="28"/>
        <v>34240.82200989005</v>
      </c>
      <c r="E303" s="17">
        <f t="shared" si="24"/>
        <v>149824.65789485016</v>
      </c>
      <c r="F303" s="17">
        <f t="shared" si="25"/>
        <v>184065.4799047402</v>
      </c>
      <c r="G303" s="17">
        <f t="shared" si="29"/>
        <v>16460216.927881872</v>
      </c>
    </row>
    <row r="304" spans="2:7" ht="14.25">
      <c r="B304" s="16">
        <f t="shared" si="26"/>
        <v>296</v>
      </c>
      <c r="C304" s="17">
        <f t="shared" si="27"/>
        <v>16460216.927881872</v>
      </c>
      <c r="D304" s="17">
        <f t="shared" si="28"/>
        <v>34551.84280981321</v>
      </c>
      <c r="E304" s="17">
        <f t="shared" si="24"/>
        <v>149513.637094927</v>
      </c>
      <c r="F304" s="17">
        <f t="shared" si="25"/>
        <v>184065.4799047402</v>
      </c>
      <c r="G304" s="17">
        <f t="shared" si="29"/>
        <v>16425665.08507206</v>
      </c>
    </row>
    <row r="305" spans="2:7" ht="14.25">
      <c r="B305" s="16">
        <f t="shared" si="26"/>
        <v>297</v>
      </c>
      <c r="C305" s="17">
        <f t="shared" si="27"/>
        <v>16425665.08507206</v>
      </c>
      <c r="D305" s="17">
        <f t="shared" si="28"/>
        <v>34865.68871533568</v>
      </c>
      <c r="E305" s="17">
        <f t="shared" si="24"/>
        <v>149199.79118940452</v>
      </c>
      <c r="F305" s="17">
        <f t="shared" si="25"/>
        <v>184065.4799047402</v>
      </c>
      <c r="G305" s="17">
        <f t="shared" si="29"/>
        <v>16390799.396356724</v>
      </c>
    </row>
    <row r="306" spans="2:7" ht="14.25">
      <c r="B306" s="16">
        <f t="shared" si="26"/>
        <v>298</v>
      </c>
      <c r="C306" s="17">
        <f t="shared" si="27"/>
        <v>16390799.396356724</v>
      </c>
      <c r="D306" s="17">
        <f t="shared" si="28"/>
        <v>35182.38538783329</v>
      </c>
      <c r="E306" s="17">
        <f t="shared" si="24"/>
        <v>148883.09451690692</v>
      </c>
      <c r="F306" s="17">
        <f t="shared" si="25"/>
        <v>184065.4799047402</v>
      </c>
      <c r="G306" s="17">
        <f t="shared" si="29"/>
        <v>16355617.01096889</v>
      </c>
    </row>
    <row r="307" spans="2:7" ht="14.25">
      <c r="B307" s="16">
        <f t="shared" si="26"/>
        <v>299</v>
      </c>
      <c r="C307" s="17">
        <f t="shared" si="27"/>
        <v>16355617.01096889</v>
      </c>
      <c r="D307" s="17">
        <f t="shared" si="28"/>
        <v>35501.9587217728</v>
      </c>
      <c r="E307" s="17">
        <f t="shared" si="24"/>
        <v>148563.5211829674</v>
      </c>
      <c r="F307" s="17">
        <f t="shared" si="25"/>
        <v>184065.4799047402</v>
      </c>
      <c r="G307" s="17">
        <f t="shared" si="29"/>
        <v>16320115.052247116</v>
      </c>
    </row>
    <row r="308" spans="2:7" ht="14.25">
      <c r="B308" s="16">
        <f t="shared" si="26"/>
        <v>300</v>
      </c>
      <c r="C308" s="17">
        <f t="shared" si="27"/>
        <v>16320115.052247116</v>
      </c>
      <c r="D308" s="17">
        <f t="shared" si="28"/>
        <v>35824.434846828895</v>
      </c>
      <c r="E308" s="17">
        <f t="shared" si="24"/>
        <v>148241.0450579113</v>
      </c>
      <c r="F308" s="17">
        <f t="shared" si="25"/>
        <v>184065.4799047402</v>
      </c>
      <c r="G308" s="17">
        <f t="shared" si="29"/>
        <v>16284290.617400287</v>
      </c>
    </row>
    <row r="309" spans="2:7" ht="14.25">
      <c r="B309" s="16">
        <f t="shared" si="26"/>
        <v>301</v>
      </c>
      <c r="C309" s="17">
        <f t="shared" si="27"/>
        <v>16284290.617400287</v>
      </c>
      <c r="D309" s="17">
        <f t="shared" si="28"/>
        <v>36149.84013002092</v>
      </c>
      <c r="E309" s="17">
        <f t="shared" si="24"/>
        <v>147915.63977471928</v>
      </c>
      <c r="F309" s="17">
        <f t="shared" si="25"/>
        <v>184065.4799047402</v>
      </c>
      <c r="G309" s="17">
        <f t="shared" si="29"/>
        <v>16248140.777270265</v>
      </c>
    </row>
    <row r="310" spans="2:7" ht="14.25">
      <c r="B310" s="16">
        <f t="shared" si="26"/>
        <v>302</v>
      </c>
      <c r="C310" s="17">
        <f t="shared" si="27"/>
        <v>16248140.777270265</v>
      </c>
      <c r="D310" s="17">
        <f t="shared" si="28"/>
        <v>36478.20117786864</v>
      </c>
      <c r="E310" s="17">
        <f t="shared" si="24"/>
        <v>147587.27872687156</v>
      </c>
      <c r="F310" s="17">
        <f t="shared" si="25"/>
        <v>184065.4799047402</v>
      </c>
      <c r="G310" s="17">
        <f t="shared" si="29"/>
        <v>16211662.576092396</v>
      </c>
    </row>
    <row r="311" spans="2:7" ht="14.25">
      <c r="B311" s="16">
        <f t="shared" si="26"/>
        <v>303</v>
      </c>
      <c r="C311" s="17">
        <f t="shared" si="27"/>
        <v>16211662.576092396</v>
      </c>
      <c r="D311" s="17">
        <f t="shared" si="28"/>
        <v>36809.54483856761</v>
      </c>
      <c r="E311" s="17">
        <f t="shared" si="24"/>
        <v>147255.9350661726</v>
      </c>
      <c r="F311" s="17">
        <f t="shared" si="25"/>
        <v>184065.4799047402</v>
      </c>
      <c r="G311" s="17">
        <f t="shared" si="29"/>
        <v>16174853.031253828</v>
      </c>
    </row>
    <row r="312" spans="2:7" ht="14.25">
      <c r="B312" s="16">
        <f t="shared" si="26"/>
        <v>304</v>
      </c>
      <c r="C312" s="17">
        <f t="shared" si="27"/>
        <v>16174853.031253828</v>
      </c>
      <c r="D312" s="17">
        <f t="shared" si="28"/>
        <v>37143.8982041846</v>
      </c>
      <c r="E312" s="17">
        <f t="shared" si="24"/>
        <v>146921.5817005556</v>
      </c>
      <c r="F312" s="17">
        <f t="shared" si="25"/>
        <v>184065.4799047402</v>
      </c>
      <c r="G312" s="17">
        <f t="shared" si="29"/>
        <v>16137709.133049643</v>
      </c>
    </row>
    <row r="313" spans="2:7" ht="14.25">
      <c r="B313" s="16">
        <f t="shared" si="26"/>
        <v>305</v>
      </c>
      <c r="C313" s="17">
        <f t="shared" si="27"/>
        <v>16137709.133049643</v>
      </c>
      <c r="D313" s="17">
        <f t="shared" si="28"/>
        <v>37481.288612872624</v>
      </c>
      <c r="E313" s="17">
        <f t="shared" si="24"/>
        <v>146584.19129186758</v>
      </c>
      <c r="F313" s="17">
        <f t="shared" si="25"/>
        <v>184065.4799047402</v>
      </c>
      <c r="G313" s="17">
        <f t="shared" si="29"/>
        <v>16100227.84443677</v>
      </c>
    </row>
    <row r="314" spans="2:7" ht="14.25">
      <c r="B314" s="16">
        <f t="shared" si="26"/>
        <v>306</v>
      </c>
      <c r="C314" s="17">
        <f t="shared" si="27"/>
        <v>16100227.84443677</v>
      </c>
      <c r="D314" s="17">
        <f t="shared" si="28"/>
        <v>37821.7436511062</v>
      </c>
      <c r="E314" s="17">
        <f t="shared" si="24"/>
        <v>146243.736253634</v>
      </c>
      <c r="F314" s="17">
        <f t="shared" si="25"/>
        <v>184065.4799047402</v>
      </c>
      <c r="G314" s="17">
        <f t="shared" si="29"/>
        <v>16062406.100785663</v>
      </c>
    </row>
    <row r="315" spans="2:7" ht="14.25">
      <c r="B315" s="16">
        <f t="shared" si="26"/>
        <v>307</v>
      </c>
      <c r="C315" s="17">
        <f t="shared" si="27"/>
        <v>16062406.100785663</v>
      </c>
      <c r="D315" s="17">
        <f t="shared" si="28"/>
        <v>38165.2911559371</v>
      </c>
      <c r="E315" s="17">
        <f t="shared" si="24"/>
        <v>145900.1887488031</v>
      </c>
      <c r="F315" s="17">
        <f t="shared" si="25"/>
        <v>184065.4799047402</v>
      </c>
      <c r="G315" s="17">
        <f t="shared" si="29"/>
        <v>16024240.809629727</v>
      </c>
    </row>
    <row r="316" spans="2:7" ht="14.25">
      <c r="B316" s="16">
        <f t="shared" si="26"/>
        <v>308</v>
      </c>
      <c r="C316" s="17">
        <f t="shared" si="27"/>
        <v>16024240.809629727</v>
      </c>
      <c r="D316" s="17">
        <f t="shared" si="28"/>
        <v>38511.959217270196</v>
      </c>
      <c r="E316" s="17">
        <f t="shared" si="24"/>
        <v>145553.52068747</v>
      </c>
      <c r="F316" s="17">
        <f t="shared" si="25"/>
        <v>184065.4799047402</v>
      </c>
      <c r="G316" s="17">
        <f t="shared" si="29"/>
        <v>15985728.850412456</v>
      </c>
    </row>
    <row r="317" spans="2:7" ht="14.25">
      <c r="B317" s="16">
        <f t="shared" si="26"/>
        <v>309</v>
      </c>
      <c r="C317" s="17">
        <f t="shared" si="27"/>
        <v>15985728.850412456</v>
      </c>
      <c r="D317" s="17">
        <f t="shared" si="28"/>
        <v>38861.77618016041</v>
      </c>
      <c r="E317" s="17">
        <f t="shared" si="24"/>
        <v>145203.7037245798</v>
      </c>
      <c r="F317" s="17">
        <f t="shared" si="25"/>
        <v>184065.4799047402</v>
      </c>
      <c r="G317" s="17">
        <f t="shared" si="29"/>
        <v>15946867.074232295</v>
      </c>
    </row>
    <row r="318" spans="2:7" ht="14.25">
      <c r="B318" s="16">
        <f t="shared" si="26"/>
        <v>310</v>
      </c>
      <c r="C318" s="17">
        <f t="shared" si="27"/>
        <v>15946867.074232295</v>
      </c>
      <c r="D318" s="17">
        <f t="shared" si="28"/>
        <v>39214.77064713021</v>
      </c>
      <c r="E318" s="17">
        <f t="shared" si="24"/>
        <v>144850.70925761</v>
      </c>
      <c r="F318" s="17">
        <f t="shared" si="25"/>
        <v>184065.4799047402</v>
      </c>
      <c r="G318" s="17">
        <f t="shared" si="29"/>
        <v>15907652.303585164</v>
      </c>
    </row>
    <row r="319" spans="2:7" ht="14.25">
      <c r="B319" s="16">
        <f t="shared" si="26"/>
        <v>311</v>
      </c>
      <c r="C319" s="17">
        <f t="shared" si="27"/>
        <v>15907652.303585164</v>
      </c>
      <c r="D319" s="17">
        <f t="shared" si="28"/>
        <v>39570.971480508306</v>
      </c>
      <c r="E319" s="17">
        <f t="shared" si="24"/>
        <v>144494.5084242319</v>
      </c>
      <c r="F319" s="17">
        <f t="shared" si="25"/>
        <v>184065.4799047402</v>
      </c>
      <c r="G319" s="17">
        <f t="shared" si="29"/>
        <v>15868081.332104657</v>
      </c>
    </row>
    <row r="320" spans="2:7" ht="14.25">
      <c r="B320" s="16">
        <f t="shared" si="26"/>
        <v>312</v>
      </c>
      <c r="C320" s="17">
        <f t="shared" si="27"/>
        <v>15868081.332104657</v>
      </c>
      <c r="D320" s="17">
        <f t="shared" si="28"/>
        <v>39930.407804789575</v>
      </c>
      <c r="E320" s="17">
        <f t="shared" si="24"/>
        <v>144135.07209995063</v>
      </c>
      <c r="F320" s="17">
        <f t="shared" si="25"/>
        <v>184065.4799047402</v>
      </c>
      <c r="G320" s="17">
        <f t="shared" si="29"/>
        <v>15828150.924299868</v>
      </c>
    </row>
    <row r="321" spans="2:7" ht="14.25">
      <c r="B321" s="16">
        <f t="shared" si="26"/>
        <v>313</v>
      </c>
      <c r="C321" s="17">
        <f t="shared" si="27"/>
        <v>15828150.924299868</v>
      </c>
      <c r="D321" s="17">
        <f t="shared" si="28"/>
        <v>40293.10900901642</v>
      </c>
      <c r="E321" s="17">
        <f t="shared" si="24"/>
        <v>143772.37089572378</v>
      </c>
      <c r="F321" s="17">
        <f t="shared" si="25"/>
        <v>184065.4799047402</v>
      </c>
      <c r="G321" s="17">
        <f t="shared" si="29"/>
        <v>15787857.815290852</v>
      </c>
    </row>
    <row r="322" spans="2:7" ht="14.25">
      <c r="B322" s="16">
        <f t="shared" si="26"/>
        <v>314</v>
      </c>
      <c r="C322" s="17">
        <f t="shared" si="27"/>
        <v>15787857.815290852</v>
      </c>
      <c r="D322" s="17">
        <f t="shared" si="28"/>
        <v>40659.10474918163</v>
      </c>
      <c r="E322" s="17">
        <f t="shared" si="24"/>
        <v>143406.37515555858</v>
      </c>
      <c r="F322" s="17">
        <f t="shared" si="25"/>
        <v>184065.4799047402</v>
      </c>
      <c r="G322" s="17">
        <f t="shared" si="29"/>
        <v>15747198.71054167</v>
      </c>
    </row>
    <row r="323" spans="2:7" ht="14.25">
      <c r="B323" s="16">
        <f t="shared" si="26"/>
        <v>315</v>
      </c>
      <c r="C323" s="17">
        <f t="shared" si="27"/>
        <v>15747198.71054167</v>
      </c>
      <c r="D323" s="17">
        <f t="shared" si="28"/>
        <v>41028.42495065337</v>
      </c>
      <c r="E323" s="17">
        <f t="shared" si="24"/>
        <v>143037.05495408684</v>
      </c>
      <c r="F323" s="17">
        <f t="shared" si="25"/>
        <v>184065.4799047402</v>
      </c>
      <c r="G323" s="17">
        <f t="shared" si="29"/>
        <v>15706170.285591016</v>
      </c>
    </row>
    <row r="324" spans="2:7" ht="14.25">
      <c r="B324" s="16">
        <f t="shared" si="26"/>
        <v>316</v>
      </c>
      <c r="C324" s="17">
        <f t="shared" si="27"/>
        <v>15706170.285591016</v>
      </c>
      <c r="D324" s="17">
        <f t="shared" si="28"/>
        <v>41401.09981062182</v>
      </c>
      <c r="E324" s="17">
        <f t="shared" si="24"/>
        <v>142664.3800941184</v>
      </c>
      <c r="F324" s="17">
        <f t="shared" si="25"/>
        <v>184065.4799047402</v>
      </c>
      <c r="G324" s="17">
        <f t="shared" si="29"/>
        <v>15664769.185780393</v>
      </c>
    </row>
    <row r="325" spans="2:7" ht="14.25">
      <c r="B325" s="16">
        <f t="shared" si="26"/>
        <v>317</v>
      </c>
      <c r="C325" s="17">
        <f t="shared" si="27"/>
        <v>15664769.185780393</v>
      </c>
      <c r="D325" s="17">
        <f t="shared" si="28"/>
        <v>41777.159800568304</v>
      </c>
      <c r="E325" s="17">
        <f t="shared" si="24"/>
        <v>142288.3201041719</v>
      </c>
      <c r="F325" s="17">
        <f t="shared" si="25"/>
        <v>184065.4799047402</v>
      </c>
      <c r="G325" s="17">
        <f t="shared" si="29"/>
        <v>15622992.025979824</v>
      </c>
    </row>
    <row r="326" spans="2:7" ht="14.25">
      <c r="B326" s="16">
        <f t="shared" si="26"/>
        <v>318</v>
      </c>
      <c r="C326" s="17">
        <f t="shared" si="27"/>
        <v>15622992.025979824</v>
      </c>
      <c r="D326" s="17">
        <f t="shared" si="28"/>
        <v>42156.63566875679</v>
      </c>
      <c r="E326" s="17">
        <f t="shared" si="24"/>
        <v>141908.84423598342</v>
      </c>
      <c r="F326" s="17">
        <f t="shared" si="25"/>
        <v>184065.4799047402</v>
      </c>
      <c r="G326" s="17">
        <f t="shared" si="29"/>
        <v>15580835.390311068</v>
      </c>
    </row>
    <row r="327" spans="2:7" ht="14.25">
      <c r="B327" s="16">
        <f t="shared" si="26"/>
        <v>319</v>
      </c>
      <c r="C327" s="17">
        <f t="shared" si="27"/>
        <v>15580835.390311068</v>
      </c>
      <c r="D327" s="17">
        <f t="shared" si="28"/>
        <v>42539.558442748006</v>
      </c>
      <c r="E327" s="17">
        <f t="shared" si="24"/>
        <v>141525.9214619922</v>
      </c>
      <c r="F327" s="17">
        <f t="shared" si="25"/>
        <v>184065.4799047402</v>
      </c>
      <c r="G327" s="17">
        <f t="shared" si="29"/>
        <v>15538295.83186832</v>
      </c>
    </row>
    <row r="328" spans="2:7" ht="14.25">
      <c r="B328" s="16">
        <f t="shared" si="26"/>
        <v>320</v>
      </c>
      <c r="C328" s="17">
        <f t="shared" si="27"/>
        <v>15538295.83186832</v>
      </c>
      <c r="D328" s="17">
        <f t="shared" si="28"/>
        <v>42925.959431936295</v>
      </c>
      <c r="E328" s="17">
        <f t="shared" si="24"/>
        <v>141139.5204728039</v>
      </c>
      <c r="F328" s="17">
        <f t="shared" si="25"/>
        <v>184065.4799047402</v>
      </c>
      <c r="G328" s="17">
        <f t="shared" si="29"/>
        <v>15495369.872436384</v>
      </c>
    </row>
    <row r="329" spans="2:7" ht="14.25">
      <c r="B329" s="16">
        <f t="shared" si="26"/>
        <v>321</v>
      </c>
      <c r="C329" s="17">
        <f t="shared" si="27"/>
        <v>15495369.872436384</v>
      </c>
      <c r="D329" s="17">
        <f t="shared" si="28"/>
        <v>43315.87023010972</v>
      </c>
      <c r="E329" s="17">
        <f aca="true" t="shared" si="30" ref="E329:E392">IF(B329="","",C329*Vextir/12)</f>
        <v>140749.60967463048</v>
      </c>
      <c r="F329" s="17">
        <f aca="true" t="shared" si="31" ref="F329:F392">IF(B329="","",Greiðsla)</f>
        <v>184065.4799047402</v>
      </c>
      <c r="G329" s="17">
        <f t="shared" si="29"/>
        <v>15452054.002206273</v>
      </c>
    </row>
    <row r="330" spans="2:7" ht="14.25">
      <c r="B330" s="16">
        <f aca="true" t="shared" si="32" ref="B330:B393">IF(OR(B329="",B329=Fj.afborgana),"",B329+1)</f>
        <v>322</v>
      </c>
      <c r="C330" s="17">
        <f t="shared" si="27"/>
        <v>15452054.002206273</v>
      </c>
      <c r="D330" s="17">
        <f t="shared" si="28"/>
        <v>43709.32271803322</v>
      </c>
      <c r="E330" s="17">
        <f t="shared" si="30"/>
        <v>140356.157186707</v>
      </c>
      <c r="F330" s="17">
        <f t="shared" si="31"/>
        <v>184065.4799047402</v>
      </c>
      <c r="G330" s="17">
        <f t="shared" si="29"/>
        <v>15408344.67948824</v>
      </c>
    </row>
    <row r="331" spans="2:7" ht="14.25">
      <c r="B331" s="16">
        <f t="shared" si="32"/>
        <v>323</v>
      </c>
      <c r="C331" s="17">
        <f t="shared" si="27"/>
        <v>15408344.67948824</v>
      </c>
      <c r="D331" s="17">
        <f t="shared" si="28"/>
        <v>44106.34906605535</v>
      </c>
      <c r="E331" s="17">
        <f t="shared" si="30"/>
        <v>139959.13083868485</v>
      </c>
      <c r="F331" s="17">
        <f t="shared" si="31"/>
        <v>184065.4799047402</v>
      </c>
      <c r="G331" s="17">
        <f t="shared" si="29"/>
        <v>15364238.330422185</v>
      </c>
    </row>
    <row r="332" spans="2:7" ht="14.25">
      <c r="B332" s="16">
        <f t="shared" si="32"/>
        <v>324</v>
      </c>
      <c r="C332" s="17">
        <f t="shared" si="27"/>
        <v>15364238.330422185</v>
      </c>
      <c r="D332" s="17">
        <f t="shared" si="28"/>
        <v>44506.9817367387</v>
      </c>
      <c r="E332" s="17">
        <f t="shared" si="30"/>
        <v>139558.4981680015</v>
      </c>
      <c r="F332" s="17">
        <f t="shared" si="31"/>
        <v>184065.4799047402</v>
      </c>
      <c r="G332" s="17">
        <f t="shared" si="29"/>
        <v>15319731.348685447</v>
      </c>
    </row>
    <row r="333" spans="2:7" ht="14.25">
      <c r="B333" s="16">
        <f t="shared" si="32"/>
        <v>325</v>
      </c>
      <c r="C333" s="17">
        <f aca="true" t="shared" si="33" ref="C333:C396">IF(B333="","",G332)</f>
        <v>15319731.348685447</v>
      </c>
      <c r="D333" s="17">
        <f aca="true" t="shared" si="34" ref="D333:D396">IF(B333="","",F333-E333)</f>
        <v>44911.25348751407</v>
      </c>
      <c r="E333" s="17">
        <f t="shared" si="30"/>
        <v>139154.22641722613</v>
      </c>
      <c r="F333" s="17">
        <f t="shared" si="31"/>
        <v>184065.4799047402</v>
      </c>
      <c r="G333" s="17">
        <f aca="true" t="shared" si="35" ref="G333:G396">IF(B333="","",C333-D333)</f>
        <v>15274820.095197933</v>
      </c>
    </row>
    <row r="334" spans="2:7" ht="14.25">
      <c r="B334" s="16">
        <f t="shared" si="32"/>
        <v>326</v>
      </c>
      <c r="C334" s="17">
        <f t="shared" si="33"/>
        <v>15274820.095197933</v>
      </c>
      <c r="D334" s="17">
        <f t="shared" si="34"/>
        <v>45319.197373359</v>
      </c>
      <c r="E334" s="17">
        <f t="shared" si="30"/>
        <v>138746.2825313812</v>
      </c>
      <c r="F334" s="17">
        <f t="shared" si="31"/>
        <v>184065.4799047402</v>
      </c>
      <c r="G334" s="17">
        <f t="shared" si="35"/>
        <v>15229500.897824574</v>
      </c>
    </row>
    <row r="335" spans="2:7" ht="14.25">
      <c r="B335" s="16">
        <f t="shared" si="32"/>
        <v>327</v>
      </c>
      <c r="C335" s="17">
        <f t="shared" si="33"/>
        <v>15229500.897824574</v>
      </c>
      <c r="D335" s="17">
        <f t="shared" si="34"/>
        <v>45730.84674950031</v>
      </c>
      <c r="E335" s="17">
        <f t="shared" si="30"/>
        <v>138334.6331552399</v>
      </c>
      <c r="F335" s="17">
        <f t="shared" si="31"/>
        <v>184065.4799047402</v>
      </c>
      <c r="G335" s="17">
        <f t="shared" si="35"/>
        <v>15183770.051075075</v>
      </c>
    </row>
    <row r="336" spans="2:7" ht="14.25">
      <c r="B336" s="16">
        <f t="shared" si="32"/>
        <v>328</v>
      </c>
      <c r="C336" s="17">
        <f t="shared" si="33"/>
        <v>15183770.051075075</v>
      </c>
      <c r="D336" s="17">
        <f t="shared" si="34"/>
        <v>46146.235274141596</v>
      </c>
      <c r="E336" s="17">
        <f t="shared" si="30"/>
        <v>137919.2446305986</v>
      </c>
      <c r="F336" s="17">
        <f t="shared" si="31"/>
        <v>184065.4799047402</v>
      </c>
      <c r="G336" s="17">
        <f t="shared" si="35"/>
        <v>15137623.815800933</v>
      </c>
    </row>
    <row r="337" spans="2:7" ht="14.25">
      <c r="B337" s="16">
        <f t="shared" si="32"/>
        <v>329</v>
      </c>
      <c r="C337" s="17">
        <f t="shared" si="33"/>
        <v>15137623.815800933</v>
      </c>
      <c r="D337" s="17">
        <f t="shared" si="34"/>
        <v>46565.396911215066</v>
      </c>
      <c r="E337" s="17">
        <f t="shared" si="30"/>
        <v>137500.08299352514</v>
      </c>
      <c r="F337" s="17">
        <f t="shared" si="31"/>
        <v>184065.4799047402</v>
      </c>
      <c r="G337" s="17">
        <f t="shared" si="35"/>
        <v>15091058.418889718</v>
      </c>
    </row>
    <row r="338" spans="2:7" ht="14.25">
      <c r="B338" s="16">
        <f t="shared" si="32"/>
        <v>330</v>
      </c>
      <c r="C338" s="17">
        <f t="shared" si="33"/>
        <v>15091058.418889718</v>
      </c>
      <c r="D338" s="17">
        <f t="shared" si="34"/>
        <v>46988.36593315861</v>
      </c>
      <c r="E338" s="17">
        <f t="shared" si="30"/>
        <v>137077.1139715816</v>
      </c>
      <c r="F338" s="17">
        <f t="shared" si="31"/>
        <v>184065.4799047402</v>
      </c>
      <c r="G338" s="17">
        <f t="shared" si="35"/>
        <v>15044070.052956559</v>
      </c>
    </row>
    <row r="339" spans="2:7" ht="14.25">
      <c r="B339" s="16">
        <f t="shared" si="32"/>
        <v>331</v>
      </c>
      <c r="C339" s="17">
        <f t="shared" si="33"/>
        <v>15044070.052956559</v>
      </c>
      <c r="D339" s="17">
        <f t="shared" si="34"/>
        <v>47415.17692371813</v>
      </c>
      <c r="E339" s="17">
        <f t="shared" si="30"/>
        <v>136650.30298102208</v>
      </c>
      <c r="F339" s="17">
        <f t="shared" si="31"/>
        <v>184065.4799047402</v>
      </c>
      <c r="G339" s="17">
        <f t="shared" si="35"/>
        <v>14996654.87603284</v>
      </c>
    </row>
    <row r="340" spans="2:7" ht="14.25">
      <c r="B340" s="16">
        <f t="shared" si="32"/>
        <v>332</v>
      </c>
      <c r="C340" s="17">
        <f t="shared" si="33"/>
        <v>14996654.87603284</v>
      </c>
      <c r="D340" s="17">
        <f t="shared" si="34"/>
        <v>47845.86478077524</v>
      </c>
      <c r="E340" s="17">
        <f t="shared" si="30"/>
        <v>136219.61512396496</v>
      </c>
      <c r="F340" s="17">
        <f t="shared" si="31"/>
        <v>184065.4799047402</v>
      </c>
      <c r="G340" s="17">
        <f t="shared" si="35"/>
        <v>14948809.011252066</v>
      </c>
    </row>
    <row r="341" spans="2:7" ht="14.25">
      <c r="B341" s="16">
        <f t="shared" si="32"/>
        <v>333</v>
      </c>
      <c r="C341" s="17">
        <f t="shared" si="33"/>
        <v>14948809.011252066</v>
      </c>
      <c r="D341" s="17">
        <f t="shared" si="34"/>
        <v>48280.46471920062</v>
      </c>
      <c r="E341" s="17">
        <f t="shared" si="30"/>
        <v>135785.01518553958</v>
      </c>
      <c r="F341" s="17">
        <f t="shared" si="31"/>
        <v>184065.4799047402</v>
      </c>
      <c r="G341" s="17">
        <f t="shared" si="35"/>
        <v>14900528.546532866</v>
      </c>
    </row>
    <row r="342" spans="2:7" ht="14.25">
      <c r="B342" s="16">
        <f t="shared" si="32"/>
        <v>334</v>
      </c>
      <c r="C342" s="17">
        <f t="shared" si="33"/>
        <v>14900528.546532866</v>
      </c>
      <c r="D342" s="17">
        <f t="shared" si="34"/>
        <v>48719.01227373333</v>
      </c>
      <c r="E342" s="17">
        <f t="shared" si="30"/>
        <v>135346.46763100688</v>
      </c>
      <c r="F342" s="17">
        <f t="shared" si="31"/>
        <v>184065.4799047402</v>
      </c>
      <c r="G342" s="17">
        <f t="shared" si="35"/>
        <v>14851809.534259133</v>
      </c>
    </row>
    <row r="343" spans="2:7" ht="14.25">
      <c r="B343" s="16">
        <f t="shared" si="32"/>
        <v>335</v>
      </c>
      <c r="C343" s="17">
        <f t="shared" si="33"/>
        <v>14851809.534259133</v>
      </c>
      <c r="D343" s="17">
        <f t="shared" si="34"/>
        <v>49161.54330188641</v>
      </c>
      <c r="E343" s="17">
        <f t="shared" si="30"/>
        <v>134903.9366028538</v>
      </c>
      <c r="F343" s="17">
        <f t="shared" si="31"/>
        <v>184065.4799047402</v>
      </c>
      <c r="G343" s="17">
        <f t="shared" si="35"/>
        <v>14802647.990957247</v>
      </c>
    </row>
    <row r="344" spans="2:7" ht="14.25">
      <c r="B344" s="16">
        <f t="shared" si="32"/>
        <v>336</v>
      </c>
      <c r="C344" s="17">
        <f t="shared" si="33"/>
        <v>14802647.990957247</v>
      </c>
      <c r="D344" s="17">
        <f t="shared" si="34"/>
        <v>49608.09398687855</v>
      </c>
      <c r="E344" s="17">
        <f t="shared" si="30"/>
        <v>134457.38591786165</v>
      </c>
      <c r="F344" s="17">
        <f t="shared" si="31"/>
        <v>184065.4799047402</v>
      </c>
      <c r="G344" s="17">
        <f t="shared" si="35"/>
        <v>14753039.896970369</v>
      </c>
    </row>
    <row r="345" spans="2:7" ht="14.25">
      <c r="B345" s="16">
        <f t="shared" si="32"/>
        <v>337</v>
      </c>
      <c r="C345" s="17">
        <f t="shared" si="33"/>
        <v>14753039.896970369</v>
      </c>
      <c r="D345" s="17">
        <f t="shared" si="34"/>
        <v>50058.700840592675</v>
      </c>
      <c r="E345" s="17">
        <f t="shared" si="30"/>
        <v>134006.77906414753</v>
      </c>
      <c r="F345" s="17">
        <f t="shared" si="31"/>
        <v>184065.4799047402</v>
      </c>
      <c r="G345" s="17">
        <f t="shared" si="35"/>
        <v>14702981.196129777</v>
      </c>
    </row>
    <row r="346" spans="2:7" ht="14.25">
      <c r="B346" s="16">
        <f t="shared" si="32"/>
        <v>338</v>
      </c>
      <c r="C346" s="17">
        <f t="shared" si="33"/>
        <v>14702981.196129777</v>
      </c>
      <c r="D346" s="17">
        <f t="shared" si="34"/>
        <v>50513.4007065614</v>
      </c>
      <c r="E346" s="17">
        <f t="shared" si="30"/>
        <v>133552.0791981788</v>
      </c>
      <c r="F346" s="17">
        <f t="shared" si="31"/>
        <v>184065.4799047402</v>
      </c>
      <c r="G346" s="17">
        <f t="shared" si="35"/>
        <v>14652467.795423215</v>
      </c>
    </row>
    <row r="347" spans="2:7" ht="14.25">
      <c r="B347" s="16">
        <f t="shared" si="32"/>
        <v>339</v>
      </c>
      <c r="C347" s="17">
        <f t="shared" si="33"/>
        <v>14652467.795423215</v>
      </c>
      <c r="D347" s="17">
        <f t="shared" si="34"/>
        <v>50972.230762979336</v>
      </c>
      <c r="E347" s="17">
        <f t="shared" si="30"/>
        <v>133093.24914176087</v>
      </c>
      <c r="F347" s="17">
        <f t="shared" si="31"/>
        <v>184065.4799047402</v>
      </c>
      <c r="G347" s="17">
        <f t="shared" si="35"/>
        <v>14601495.564660236</v>
      </c>
    </row>
    <row r="348" spans="2:7" ht="14.25">
      <c r="B348" s="16">
        <f t="shared" si="32"/>
        <v>340</v>
      </c>
      <c r="C348" s="17">
        <f t="shared" si="33"/>
        <v>14601495.564660236</v>
      </c>
      <c r="D348" s="17">
        <f t="shared" si="34"/>
        <v>51435.22852574306</v>
      </c>
      <c r="E348" s="17">
        <f t="shared" si="30"/>
        <v>132630.25137899714</v>
      </c>
      <c r="F348" s="17">
        <f t="shared" si="31"/>
        <v>184065.4799047402</v>
      </c>
      <c r="G348" s="17">
        <f t="shared" si="35"/>
        <v>14550060.336134493</v>
      </c>
    </row>
    <row r="349" spans="2:7" ht="14.25">
      <c r="B349" s="16">
        <f t="shared" si="32"/>
        <v>341</v>
      </c>
      <c r="C349" s="17">
        <f t="shared" si="33"/>
        <v>14550060.336134493</v>
      </c>
      <c r="D349" s="17">
        <f t="shared" si="34"/>
        <v>51902.43185151857</v>
      </c>
      <c r="E349" s="17">
        <f t="shared" si="30"/>
        <v>132163.04805322163</v>
      </c>
      <c r="F349" s="17">
        <f t="shared" si="31"/>
        <v>184065.4799047402</v>
      </c>
      <c r="G349" s="17">
        <f t="shared" si="35"/>
        <v>14498157.904282974</v>
      </c>
    </row>
    <row r="350" spans="2:7" ht="14.25">
      <c r="B350" s="16">
        <f t="shared" si="32"/>
        <v>342</v>
      </c>
      <c r="C350" s="17">
        <f t="shared" si="33"/>
        <v>14498157.904282974</v>
      </c>
      <c r="D350" s="17">
        <f t="shared" si="34"/>
        <v>52373.87894083653</v>
      </c>
      <c r="E350" s="17">
        <f t="shared" si="30"/>
        <v>131691.60096390368</v>
      </c>
      <c r="F350" s="17">
        <f t="shared" si="31"/>
        <v>184065.4799047402</v>
      </c>
      <c r="G350" s="17">
        <f t="shared" si="35"/>
        <v>14445784.025342137</v>
      </c>
    </row>
    <row r="351" spans="2:7" ht="14.25">
      <c r="B351" s="16">
        <f t="shared" si="32"/>
        <v>343</v>
      </c>
      <c r="C351" s="17">
        <f t="shared" si="33"/>
        <v>14445784.025342137</v>
      </c>
      <c r="D351" s="17">
        <f t="shared" si="34"/>
        <v>52849.60834121579</v>
      </c>
      <c r="E351" s="17">
        <f t="shared" si="30"/>
        <v>131215.87156352442</v>
      </c>
      <c r="F351" s="17">
        <f t="shared" si="31"/>
        <v>184065.4799047402</v>
      </c>
      <c r="G351" s="17">
        <f t="shared" si="35"/>
        <v>14392934.417000921</v>
      </c>
    </row>
    <row r="352" spans="2:7" ht="14.25">
      <c r="B352" s="16">
        <f t="shared" si="32"/>
        <v>344</v>
      </c>
      <c r="C352" s="17">
        <f t="shared" si="33"/>
        <v>14392934.417000921</v>
      </c>
      <c r="D352" s="17">
        <f t="shared" si="34"/>
        <v>53329.65895031518</v>
      </c>
      <c r="E352" s="17">
        <f t="shared" si="30"/>
        <v>130735.82095442503</v>
      </c>
      <c r="F352" s="17">
        <f t="shared" si="31"/>
        <v>184065.4799047402</v>
      </c>
      <c r="G352" s="17">
        <f t="shared" si="35"/>
        <v>14339604.758050606</v>
      </c>
    </row>
    <row r="353" spans="2:7" ht="14.25">
      <c r="B353" s="16">
        <f t="shared" si="32"/>
        <v>345</v>
      </c>
      <c r="C353" s="17">
        <f t="shared" si="33"/>
        <v>14339604.758050606</v>
      </c>
      <c r="D353" s="17">
        <f t="shared" si="34"/>
        <v>53814.070019113875</v>
      </c>
      <c r="E353" s="17">
        <f t="shared" si="30"/>
        <v>130251.40988562633</v>
      </c>
      <c r="F353" s="17">
        <f t="shared" si="31"/>
        <v>184065.4799047402</v>
      </c>
      <c r="G353" s="17">
        <f t="shared" si="35"/>
        <v>14285790.68803149</v>
      </c>
    </row>
    <row r="354" spans="2:7" ht="14.25">
      <c r="B354" s="16">
        <f t="shared" si="32"/>
        <v>346</v>
      </c>
      <c r="C354" s="17">
        <f t="shared" si="33"/>
        <v>14285790.68803149</v>
      </c>
      <c r="D354" s="17">
        <f t="shared" si="34"/>
        <v>54302.88115512082</v>
      </c>
      <c r="E354" s="17">
        <f t="shared" si="30"/>
        <v>129762.59874961938</v>
      </c>
      <c r="F354" s="17">
        <f t="shared" si="31"/>
        <v>184065.4799047402</v>
      </c>
      <c r="G354" s="17">
        <f t="shared" si="35"/>
        <v>14231487.80687637</v>
      </c>
    </row>
    <row r="355" spans="2:7" ht="14.25">
      <c r="B355" s="16">
        <f t="shared" si="32"/>
        <v>347</v>
      </c>
      <c r="C355" s="17">
        <f t="shared" si="33"/>
        <v>14231487.80687637</v>
      </c>
      <c r="D355" s="17">
        <f t="shared" si="34"/>
        <v>54796.13232561316</v>
      </c>
      <c r="E355" s="17">
        <f t="shared" si="30"/>
        <v>129269.34757912705</v>
      </c>
      <c r="F355" s="17">
        <f t="shared" si="31"/>
        <v>184065.4799047402</v>
      </c>
      <c r="G355" s="17">
        <f t="shared" si="35"/>
        <v>14176691.674550757</v>
      </c>
    </row>
    <row r="356" spans="2:7" ht="14.25">
      <c r="B356" s="16">
        <f t="shared" si="32"/>
        <v>348</v>
      </c>
      <c r="C356" s="17">
        <f t="shared" si="33"/>
        <v>14176691.674550757</v>
      </c>
      <c r="D356" s="17">
        <f t="shared" si="34"/>
        <v>55293.863860904166</v>
      </c>
      <c r="E356" s="17">
        <f t="shared" si="30"/>
        <v>128771.61604383604</v>
      </c>
      <c r="F356" s="17">
        <f t="shared" si="31"/>
        <v>184065.4799047402</v>
      </c>
      <c r="G356" s="17">
        <f t="shared" si="35"/>
        <v>14121397.810689854</v>
      </c>
    </row>
    <row r="357" spans="2:7" ht="14.25">
      <c r="B357" s="16">
        <f t="shared" si="32"/>
        <v>349</v>
      </c>
      <c r="C357" s="17">
        <f t="shared" si="33"/>
        <v>14121397.810689854</v>
      </c>
      <c r="D357" s="17">
        <f t="shared" si="34"/>
        <v>55796.1164576407</v>
      </c>
      <c r="E357" s="17">
        <f t="shared" si="30"/>
        <v>128269.3634470995</v>
      </c>
      <c r="F357" s="17">
        <f t="shared" si="31"/>
        <v>184065.4799047402</v>
      </c>
      <c r="G357" s="17">
        <f t="shared" si="35"/>
        <v>14065601.694232212</v>
      </c>
    </row>
    <row r="358" spans="2:7" ht="14.25">
      <c r="B358" s="16">
        <f t="shared" si="32"/>
        <v>350</v>
      </c>
      <c r="C358" s="17">
        <f t="shared" si="33"/>
        <v>14065601.694232212</v>
      </c>
      <c r="D358" s="17">
        <f t="shared" si="34"/>
        <v>56302.93118213095</v>
      </c>
      <c r="E358" s="17">
        <f t="shared" si="30"/>
        <v>127762.54872260925</v>
      </c>
      <c r="F358" s="17">
        <f t="shared" si="31"/>
        <v>184065.4799047402</v>
      </c>
      <c r="G358" s="17">
        <f t="shared" si="35"/>
        <v>14009298.763050081</v>
      </c>
    </row>
    <row r="359" spans="2:7" ht="14.25">
      <c r="B359" s="16">
        <f t="shared" si="32"/>
        <v>351</v>
      </c>
      <c r="C359" s="17">
        <f t="shared" si="33"/>
        <v>14009298.763050081</v>
      </c>
      <c r="D359" s="17">
        <f t="shared" si="34"/>
        <v>56814.34947370198</v>
      </c>
      <c r="E359" s="17">
        <f t="shared" si="30"/>
        <v>127251.13043103823</v>
      </c>
      <c r="F359" s="17">
        <f t="shared" si="31"/>
        <v>184065.4799047402</v>
      </c>
      <c r="G359" s="17">
        <f t="shared" si="35"/>
        <v>13952484.41357638</v>
      </c>
    </row>
    <row r="360" spans="2:7" ht="14.25">
      <c r="B360" s="16">
        <f t="shared" si="32"/>
        <v>352</v>
      </c>
      <c r="C360" s="17">
        <f t="shared" si="33"/>
        <v>13952484.41357638</v>
      </c>
      <c r="D360" s="17">
        <f t="shared" si="34"/>
        <v>57330.413148088104</v>
      </c>
      <c r="E360" s="17">
        <f t="shared" si="30"/>
        <v>126735.0667566521</v>
      </c>
      <c r="F360" s="17">
        <f t="shared" si="31"/>
        <v>184065.4799047402</v>
      </c>
      <c r="G360" s="17">
        <f t="shared" si="35"/>
        <v>13895154.000428291</v>
      </c>
    </row>
    <row r="361" spans="2:7" ht="14.25">
      <c r="B361" s="16">
        <f t="shared" si="32"/>
        <v>353</v>
      </c>
      <c r="C361" s="17">
        <f t="shared" si="33"/>
        <v>13895154.000428291</v>
      </c>
      <c r="D361" s="17">
        <f t="shared" si="34"/>
        <v>57851.164400849884</v>
      </c>
      <c r="E361" s="17">
        <f t="shared" si="30"/>
        <v>126214.31550389032</v>
      </c>
      <c r="F361" s="17">
        <f t="shared" si="31"/>
        <v>184065.4799047402</v>
      </c>
      <c r="G361" s="17">
        <f t="shared" si="35"/>
        <v>13837302.836027442</v>
      </c>
    </row>
    <row r="362" spans="2:7" ht="14.25">
      <c r="B362" s="16">
        <f t="shared" si="32"/>
        <v>354</v>
      </c>
      <c r="C362" s="17">
        <f t="shared" si="33"/>
        <v>13837302.836027442</v>
      </c>
      <c r="D362" s="17">
        <f t="shared" si="34"/>
        <v>58376.64581082428</v>
      </c>
      <c r="E362" s="17">
        <f t="shared" si="30"/>
        <v>125688.83409391592</v>
      </c>
      <c r="F362" s="17">
        <f t="shared" si="31"/>
        <v>184065.4799047402</v>
      </c>
      <c r="G362" s="17">
        <f t="shared" si="35"/>
        <v>13778926.190216618</v>
      </c>
    </row>
    <row r="363" spans="2:7" ht="14.25">
      <c r="B363" s="16">
        <f t="shared" si="32"/>
        <v>355</v>
      </c>
      <c r="C363" s="17">
        <f t="shared" si="33"/>
        <v>13778926.190216618</v>
      </c>
      <c r="D363" s="17">
        <f t="shared" si="34"/>
        <v>58906.90034360593</v>
      </c>
      <c r="E363" s="17">
        <f t="shared" si="30"/>
        <v>125158.57956113428</v>
      </c>
      <c r="F363" s="17">
        <f t="shared" si="31"/>
        <v>184065.4799047402</v>
      </c>
      <c r="G363" s="17">
        <f t="shared" si="35"/>
        <v>13720019.289873011</v>
      </c>
    </row>
    <row r="364" spans="2:7" ht="14.25">
      <c r="B364" s="16">
        <f t="shared" si="32"/>
        <v>356</v>
      </c>
      <c r="C364" s="17">
        <f t="shared" si="33"/>
        <v>13720019.289873011</v>
      </c>
      <c r="D364" s="17">
        <f t="shared" si="34"/>
        <v>59441.97135506036</v>
      </c>
      <c r="E364" s="17">
        <f t="shared" si="30"/>
        <v>124623.50854967984</v>
      </c>
      <c r="F364" s="17">
        <f t="shared" si="31"/>
        <v>184065.4799047402</v>
      </c>
      <c r="G364" s="17">
        <f t="shared" si="35"/>
        <v>13660577.318517951</v>
      </c>
    </row>
    <row r="365" spans="2:7" ht="14.25">
      <c r="B365" s="16">
        <f t="shared" si="32"/>
        <v>357</v>
      </c>
      <c r="C365" s="17">
        <f t="shared" si="33"/>
        <v>13660577.318517951</v>
      </c>
      <c r="D365" s="17">
        <f t="shared" si="34"/>
        <v>59981.90259486882</v>
      </c>
      <c r="E365" s="17">
        <f t="shared" si="30"/>
        <v>124083.57730987138</v>
      </c>
      <c r="F365" s="17">
        <f t="shared" si="31"/>
        <v>184065.4799047402</v>
      </c>
      <c r="G365" s="17">
        <f t="shared" si="35"/>
        <v>13600595.415923083</v>
      </c>
    </row>
    <row r="366" spans="2:7" ht="14.25">
      <c r="B366" s="16">
        <f t="shared" si="32"/>
        <v>358</v>
      </c>
      <c r="C366" s="17">
        <f t="shared" si="33"/>
        <v>13600595.415923083</v>
      </c>
      <c r="D366" s="17">
        <f t="shared" si="34"/>
        <v>60526.73821010554</v>
      </c>
      <c r="E366" s="17">
        <f t="shared" si="30"/>
        <v>123538.74169463466</v>
      </c>
      <c r="F366" s="17">
        <f t="shared" si="31"/>
        <v>184065.4799047402</v>
      </c>
      <c r="G366" s="17">
        <f t="shared" si="35"/>
        <v>13540068.677712977</v>
      </c>
    </row>
    <row r="367" spans="2:7" ht="14.25">
      <c r="B367" s="16">
        <f t="shared" si="32"/>
        <v>359</v>
      </c>
      <c r="C367" s="17">
        <f t="shared" si="33"/>
        <v>13540068.677712977</v>
      </c>
      <c r="D367" s="17">
        <f t="shared" si="34"/>
        <v>61076.52274884733</v>
      </c>
      <c r="E367" s="17">
        <f t="shared" si="30"/>
        <v>122988.95715589287</v>
      </c>
      <c r="F367" s="17">
        <f t="shared" si="31"/>
        <v>184065.4799047402</v>
      </c>
      <c r="G367" s="17">
        <f t="shared" si="35"/>
        <v>13478992.15496413</v>
      </c>
    </row>
    <row r="368" spans="2:7" ht="14.25">
      <c r="B368" s="16">
        <f t="shared" si="32"/>
        <v>360</v>
      </c>
      <c r="C368" s="17">
        <f t="shared" si="33"/>
        <v>13478992.15496413</v>
      </c>
      <c r="D368" s="17">
        <f t="shared" si="34"/>
        <v>61631.301163816024</v>
      </c>
      <c r="E368" s="17">
        <f t="shared" si="30"/>
        <v>122434.17874092418</v>
      </c>
      <c r="F368" s="17">
        <f t="shared" si="31"/>
        <v>184065.4799047402</v>
      </c>
      <c r="G368" s="17">
        <f t="shared" si="35"/>
        <v>13417360.853800314</v>
      </c>
    </row>
    <row r="369" spans="2:7" ht="14.25">
      <c r="B369" s="16">
        <f t="shared" si="32"/>
        <v>361</v>
      </c>
      <c r="C369" s="17">
        <f t="shared" si="33"/>
        <v>13417360.853800314</v>
      </c>
      <c r="D369" s="17">
        <f t="shared" si="34"/>
        <v>62191.11881605403</v>
      </c>
      <c r="E369" s="17">
        <f t="shared" si="30"/>
        <v>121874.36108868617</v>
      </c>
      <c r="F369" s="17">
        <f t="shared" si="31"/>
        <v>184065.4799047402</v>
      </c>
      <c r="G369" s="17">
        <f t="shared" si="35"/>
        <v>13355169.73498426</v>
      </c>
    </row>
    <row r="370" spans="2:7" ht="14.25">
      <c r="B370" s="16">
        <f t="shared" si="32"/>
        <v>362</v>
      </c>
      <c r="C370" s="17">
        <f t="shared" si="33"/>
        <v>13355169.73498426</v>
      </c>
      <c r="D370" s="17">
        <f t="shared" si="34"/>
        <v>62756.02147863318</v>
      </c>
      <c r="E370" s="17">
        <f t="shared" si="30"/>
        <v>121309.45842610703</v>
      </c>
      <c r="F370" s="17">
        <f t="shared" si="31"/>
        <v>184065.4799047402</v>
      </c>
      <c r="G370" s="17">
        <f t="shared" si="35"/>
        <v>13292413.713505628</v>
      </c>
    </row>
    <row r="371" spans="2:7" ht="14.25">
      <c r="B371" s="16">
        <f t="shared" si="32"/>
        <v>363</v>
      </c>
      <c r="C371" s="17">
        <f t="shared" si="33"/>
        <v>13292413.713505628</v>
      </c>
      <c r="D371" s="17">
        <f t="shared" si="34"/>
        <v>63326.05534039742</v>
      </c>
      <c r="E371" s="17">
        <f t="shared" si="30"/>
        <v>120739.42456434279</v>
      </c>
      <c r="F371" s="17">
        <f t="shared" si="31"/>
        <v>184065.4799047402</v>
      </c>
      <c r="G371" s="17">
        <f t="shared" si="35"/>
        <v>13229087.65816523</v>
      </c>
    </row>
    <row r="372" spans="2:7" ht="14.25">
      <c r="B372" s="16">
        <f t="shared" si="32"/>
        <v>364</v>
      </c>
      <c r="C372" s="17">
        <f t="shared" si="33"/>
        <v>13229087.65816523</v>
      </c>
      <c r="D372" s="17">
        <f t="shared" si="34"/>
        <v>63901.26700973937</v>
      </c>
      <c r="E372" s="17">
        <f t="shared" si="30"/>
        <v>120164.21289500083</v>
      </c>
      <c r="F372" s="17">
        <f t="shared" si="31"/>
        <v>184065.4799047402</v>
      </c>
      <c r="G372" s="17">
        <f t="shared" si="35"/>
        <v>13165186.39115549</v>
      </c>
    </row>
    <row r="373" spans="2:7" ht="14.25">
      <c r="B373" s="16">
        <f t="shared" si="32"/>
        <v>365</v>
      </c>
      <c r="C373" s="17">
        <f t="shared" si="33"/>
        <v>13165186.39115549</v>
      </c>
      <c r="D373" s="17">
        <f t="shared" si="34"/>
        <v>64481.703518411174</v>
      </c>
      <c r="E373" s="17">
        <f t="shared" si="30"/>
        <v>119583.77638632903</v>
      </c>
      <c r="F373" s="17">
        <f t="shared" si="31"/>
        <v>184065.4799047402</v>
      </c>
      <c r="G373" s="17">
        <f t="shared" si="35"/>
        <v>13100704.68763708</v>
      </c>
    </row>
    <row r="374" spans="2:7" ht="14.25">
      <c r="B374" s="16">
        <f t="shared" si="32"/>
        <v>366</v>
      </c>
      <c r="C374" s="17">
        <f t="shared" si="33"/>
        <v>13100704.68763708</v>
      </c>
      <c r="D374" s="17">
        <f t="shared" si="34"/>
        <v>65067.41232537005</v>
      </c>
      <c r="E374" s="17">
        <f t="shared" si="30"/>
        <v>118998.06757937015</v>
      </c>
      <c r="F374" s="17">
        <f t="shared" si="31"/>
        <v>184065.4799047402</v>
      </c>
      <c r="G374" s="17">
        <f t="shared" si="35"/>
        <v>13035637.27531171</v>
      </c>
    </row>
    <row r="375" spans="2:7" ht="14.25">
      <c r="B375" s="16">
        <f t="shared" si="32"/>
        <v>367</v>
      </c>
      <c r="C375" s="17">
        <f t="shared" si="33"/>
        <v>13035637.27531171</v>
      </c>
      <c r="D375" s="17">
        <f t="shared" si="34"/>
        <v>65658.44132065885</v>
      </c>
      <c r="E375" s="17">
        <f t="shared" si="30"/>
        <v>118407.03858408135</v>
      </c>
      <c r="F375" s="17">
        <f t="shared" si="31"/>
        <v>184065.4799047402</v>
      </c>
      <c r="G375" s="17">
        <f t="shared" si="35"/>
        <v>12969978.83399105</v>
      </c>
    </row>
    <row r="376" spans="2:7" ht="14.25">
      <c r="B376" s="16">
        <f t="shared" si="32"/>
        <v>368</v>
      </c>
      <c r="C376" s="17">
        <f t="shared" si="33"/>
        <v>12969978.83399105</v>
      </c>
      <c r="D376" s="17">
        <f t="shared" si="34"/>
        <v>66254.83882932148</v>
      </c>
      <c r="E376" s="17">
        <f t="shared" si="30"/>
        <v>117810.64107541872</v>
      </c>
      <c r="F376" s="17">
        <f t="shared" si="31"/>
        <v>184065.4799047402</v>
      </c>
      <c r="G376" s="17">
        <f t="shared" si="35"/>
        <v>12903723.995161729</v>
      </c>
    </row>
    <row r="377" spans="2:7" ht="14.25">
      <c r="B377" s="16">
        <f t="shared" si="32"/>
        <v>369</v>
      </c>
      <c r="C377" s="17">
        <f t="shared" si="33"/>
        <v>12903723.995161729</v>
      </c>
      <c r="D377" s="17">
        <f t="shared" si="34"/>
        <v>66856.65361535449</v>
      </c>
      <c r="E377" s="17">
        <f t="shared" si="30"/>
        <v>117208.82628938572</v>
      </c>
      <c r="F377" s="17">
        <f t="shared" si="31"/>
        <v>184065.4799047402</v>
      </c>
      <c r="G377" s="17">
        <f t="shared" si="35"/>
        <v>12836867.341546375</v>
      </c>
    </row>
    <row r="378" spans="2:7" ht="14.25">
      <c r="B378" s="16">
        <f t="shared" si="32"/>
        <v>370</v>
      </c>
      <c r="C378" s="17">
        <f t="shared" si="33"/>
        <v>12836867.341546375</v>
      </c>
      <c r="D378" s="17">
        <f t="shared" si="34"/>
        <v>67463.93488569396</v>
      </c>
      <c r="E378" s="17">
        <f t="shared" si="30"/>
        <v>116601.54501904624</v>
      </c>
      <c r="F378" s="17">
        <f t="shared" si="31"/>
        <v>184065.4799047402</v>
      </c>
      <c r="G378" s="17">
        <f t="shared" si="35"/>
        <v>12769403.406660682</v>
      </c>
    </row>
    <row r="379" spans="2:7" ht="14.25">
      <c r="B379" s="16">
        <f t="shared" si="32"/>
        <v>371</v>
      </c>
      <c r="C379" s="17">
        <f t="shared" si="33"/>
        <v>12769403.406660682</v>
      </c>
      <c r="D379" s="17">
        <f t="shared" si="34"/>
        <v>68076.73229423902</v>
      </c>
      <c r="E379" s="17">
        <f t="shared" si="30"/>
        <v>115988.74761050119</v>
      </c>
      <c r="F379" s="17">
        <f t="shared" si="31"/>
        <v>184065.4799047402</v>
      </c>
      <c r="G379" s="17">
        <f t="shared" si="35"/>
        <v>12701326.674366442</v>
      </c>
    </row>
    <row r="380" spans="2:7" ht="14.25">
      <c r="B380" s="16">
        <f t="shared" si="32"/>
        <v>372</v>
      </c>
      <c r="C380" s="17">
        <f t="shared" si="33"/>
        <v>12701326.674366442</v>
      </c>
      <c r="D380" s="17">
        <f t="shared" si="34"/>
        <v>68695.09594591169</v>
      </c>
      <c r="E380" s="17">
        <f t="shared" si="30"/>
        <v>115370.38395882852</v>
      </c>
      <c r="F380" s="17">
        <f t="shared" si="31"/>
        <v>184065.4799047402</v>
      </c>
      <c r="G380" s="17">
        <f t="shared" si="35"/>
        <v>12632631.578420531</v>
      </c>
    </row>
    <row r="381" spans="2:7" ht="14.25">
      <c r="B381" s="16">
        <f t="shared" si="32"/>
        <v>373</v>
      </c>
      <c r="C381" s="17">
        <f t="shared" si="33"/>
        <v>12632631.578420531</v>
      </c>
      <c r="D381" s="17">
        <f t="shared" si="34"/>
        <v>69319.07640075372</v>
      </c>
      <c r="E381" s="17">
        <f t="shared" si="30"/>
        <v>114746.40350398648</v>
      </c>
      <c r="F381" s="17">
        <f t="shared" si="31"/>
        <v>184065.4799047402</v>
      </c>
      <c r="G381" s="17">
        <f t="shared" si="35"/>
        <v>12563312.502019778</v>
      </c>
    </row>
    <row r="382" spans="2:7" ht="14.25">
      <c r="B382" s="16">
        <f t="shared" si="32"/>
        <v>374</v>
      </c>
      <c r="C382" s="17">
        <f t="shared" si="33"/>
        <v>12563312.502019778</v>
      </c>
      <c r="D382" s="17">
        <f t="shared" si="34"/>
        <v>69948.72467806055</v>
      </c>
      <c r="E382" s="17">
        <f t="shared" si="30"/>
        <v>114116.75522667966</v>
      </c>
      <c r="F382" s="17">
        <f t="shared" si="31"/>
        <v>184065.4799047402</v>
      </c>
      <c r="G382" s="17">
        <f t="shared" si="35"/>
        <v>12493363.777341718</v>
      </c>
    </row>
    <row r="383" spans="2:7" ht="14.25">
      <c r="B383" s="16">
        <f t="shared" si="32"/>
        <v>375</v>
      </c>
      <c r="C383" s="17">
        <f t="shared" si="33"/>
        <v>12493363.777341718</v>
      </c>
      <c r="D383" s="17">
        <f t="shared" si="34"/>
        <v>70584.09226055293</v>
      </c>
      <c r="E383" s="17">
        <f t="shared" si="30"/>
        <v>113481.38764418727</v>
      </c>
      <c r="F383" s="17">
        <f t="shared" si="31"/>
        <v>184065.4799047402</v>
      </c>
      <c r="G383" s="17">
        <f t="shared" si="35"/>
        <v>12422779.685081165</v>
      </c>
    </row>
    <row r="384" spans="2:7" ht="14.25">
      <c r="B384" s="16">
        <f t="shared" si="32"/>
        <v>376</v>
      </c>
      <c r="C384" s="17">
        <f t="shared" si="33"/>
        <v>12422779.685081165</v>
      </c>
      <c r="D384" s="17">
        <f t="shared" si="34"/>
        <v>71225.2310985863</v>
      </c>
      <c r="E384" s="17">
        <f t="shared" si="30"/>
        <v>112840.2488061539</v>
      </c>
      <c r="F384" s="17">
        <f t="shared" si="31"/>
        <v>184065.4799047402</v>
      </c>
      <c r="G384" s="17">
        <f t="shared" si="35"/>
        <v>12351554.453982579</v>
      </c>
    </row>
    <row r="385" spans="2:7" ht="14.25">
      <c r="B385" s="16">
        <f t="shared" si="32"/>
        <v>377</v>
      </c>
      <c r="C385" s="17">
        <f t="shared" si="33"/>
        <v>12351554.453982579</v>
      </c>
      <c r="D385" s="17">
        <f t="shared" si="34"/>
        <v>71872.19361439845</v>
      </c>
      <c r="E385" s="17">
        <f t="shared" si="30"/>
        <v>112193.28629034176</v>
      </c>
      <c r="F385" s="17">
        <f t="shared" si="31"/>
        <v>184065.4799047402</v>
      </c>
      <c r="G385" s="17">
        <f t="shared" si="35"/>
        <v>12279682.26036818</v>
      </c>
    </row>
    <row r="386" spans="2:7" ht="14.25">
      <c r="B386" s="16">
        <f t="shared" si="32"/>
        <v>378</v>
      </c>
      <c r="C386" s="17">
        <f t="shared" si="33"/>
        <v>12279682.26036818</v>
      </c>
      <c r="D386" s="17">
        <f t="shared" si="34"/>
        <v>72525.03270639591</v>
      </c>
      <c r="E386" s="17">
        <f t="shared" si="30"/>
        <v>111540.44719834429</v>
      </c>
      <c r="F386" s="17">
        <f t="shared" si="31"/>
        <v>184065.4799047402</v>
      </c>
      <c r="G386" s="17">
        <f t="shared" si="35"/>
        <v>12207157.227661783</v>
      </c>
    </row>
    <row r="387" spans="2:7" ht="14.25">
      <c r="B387" s="16">
        <f t="shared" si="32"/>
        <v>379</v>
      </c>
      <c r="C387" s="17">
        <f t="shared" si="33"/>
        <v>12207157.227661783</v>
      </c>
      <c r="D387" s="17">
        <f t="shared" si="34"/>
        <v>73183.80175347901</v>
      </c>
      <c r="E387" s="17">
        <f t="shared" si="30"/>
        <v>110881.67815126119</v>
      </c>
      <c r="F387" s="17">
        <f t="shared" si="31"/>
        <v>184065.4799047402</v>
      </c>
      <c r="G387" s="17">
        <f t="shared" si="35"/>
        <v>12133973.425908305</v>
      </c>
    </row>
    <row r="388" spans="2:7" ht="14.25">
      <c r="B388" s="16">
        <f t="shared" si="32"/>
        <v>380</v>
      </c>
      <c r="C388" s="17">
        <f t="shared" si="33"/>
        <v>12133973.425908305</v>
      </c>
      <c r="D388" s="17">
        <f t="shared" si="34"/>
        <v>73848.55461940644</v>
      </c>
      <c r="E388" s="17">
        <f t="shared" si="30"/>
        <v>110216.92528533377</v>
      </c>
      <c r="F388" s="17">
        <f t="shared" si="31"/>
        <v>184065.4799047402</v>
      </c>
      <c r="G388" s="17">
        <f t="shared" si="35"/>
        <v>12060124.871288897</v>
      </c>
    </row>
    <row r="389" spans="2:7" ht="14.25">
      <c r="B389" s="16">
        <f t="shared" si="32"/>
        <v>381</v>
      </c>
      <c r="C389" s="17">
        <f t="shared" si="33"/>
        <v>12060124.871288897</v>
      </c>
      <c r="D389" s="17">
        <f t="shared" si="34"/>
        <v>74519.34565719937</v>
      </c>
      <c r="E389" s="17">
        <f t="shared" si="30"/>
        <v>109546.13424754083</v>
      </c>
      <c r="F389" s="17">
        <f t="shared" si="31"/>
        <v>184065.4799047402</v>
      </c>
      <c r="G389" s="17">
        <f t="shared" si="35"/>
        <v>11985605.525631698</v>
      </c>
    </row>
    <row r="390" spans="2:7" ht="14.25">
      <c r="B390" s="16">
        <f t="shared" si="32"/>
        <v>382</v>
      </c>
      <c r="C390" s="17">
        <f t="shared" si="33"/>
        <v>11985605.525631698</v>
      </c>
      <c r="D390" s="17">
        <f t="shared" si="34"/>
        <v>75196.22971358562</v>
      </c>
      <c r="E390" s="17">
        <f t="shared" si="30"/>
        <v>108869.25019115458</v>
      </c>
      <c r="F390" s="17">
        <f t="shared" si="31"/>
        <v>184065.4799047402</v>
      </c>
      <c r="G390" s="17">
        <f t="shared" si="35"/>
        <v>11910409.295918113</v>
      </c>
    </row>
    <row r="391" spans="2:7" ht="14.25">
      <c r="B391" s="16">
        <f t="shared" si="32"/>
        <v>383</v>
      </c>
      <c r="C391" s="17">
        <f t="shared" si="33"/>
        <v>11910409.295918113</v>
      </c>
      <c r="D391" s="17">
        <f t="shared" si="34"/>
        <v>75879.26213348402</v>
      </c>
      <c r="E391" s="17">
        <f t="shared" si="30"/>
        <v>108186.21777125618</v>
      </c>
      <c r="F391" s="17">
        <f t="shared" si="31"/>
        <v>184065.4799047402</v>
      </c>
      <c r="G391" s="17">
        <f t="shared" si="35"/>
        <v>11834530.033784628</v>
      </c>
    </row>
    <row r="392" spans="2:7" ht="14.25">
      <c r="B392" s="16">
        <f t="shared" si="32"/>
        <v>384</v>
      </c>
      <c r="C392" s="17">
        <f t="shared" si="33"/>
        <v>11834530.033784628</v>
      </c>
      <c r="D392" s="17">
        <f t="shared" si="34"/>
        <v>76568.49876452984</v>
      </c>
      <c r="E392" s="17">
        <f t="shared" si="30"/>
        <v>107496.98114021037</v>
      </c>
      <c r="F392" s="17">
        <f t="shared" si="31"/>
        <v>184065.4799047402</v>
      </c>
      <c r="G392" s="17">
        <f t="shared" si="35"/>
        <v>11757961.535020098</v>
      </c>
    </row>
    <row r="393" spans="2:7" ht="14.25">
      <c r="B393" s="16">
        <f t="shared" si="32"/>
        <v>385</v>
      </c>
      <c r="C393" s="17">
        <f t="shared" si="33"/>
        <v>11757961.535020098</v>
      </c>
      <c r="D393" s="17">
        <f t="shared" si="34"/>
        <v>77263.99596164098</v>
      </c>
      <c r="E393" s="17">
        <f aca="true" t="shared" si="36" ref="E393:E456">IF(B393="","",C393*Vextir/12)</f>
        <v>106801.48394309923</v>
      </c>
      <c r="F393" s="17">
        <f aca="true" t="shared" si="37" ref="F393:F456">IF(B393="","",Greiðsla)</f>
        <v>184065.4799047402</v>
      </c>
      <c r="G393" s="17">
        <f t="shared" si="35"/>
        <v>11680697.539058456</v>
      </c>
    </row>
    <row r="394" spans="2:7" ht="14.25">
      <c r="B394" s="16">
        <f aca="true" t="shared" si="38" ref="B394:B457">IF(OR(B393="",B393=Fj.afborgana),"",B393+1)</f>
        <v>386</v>
      </c>
      <c r="C394" s="17">
        <f t="shared" si="33"/>
        <v>11680697.539058456</v>
      </c>
      <c r="D394" s="17">
        <f t="shared" si="34"/>
        <v>77965.8105916259</v>
      </c>
      <c r="E394" s="17">
        <f t="shared" si="36"/>
        <v>106099.66931311431</v>
      </c>
      <c r="F394" s="17">
        <f t="shared" si="37"/>
        <v>184065.4799047402</v>
      </c>
      <c r="G394" s="17">
        <f t="shared" si="35"/>
        <v>11602731.728466831</v>
      </c>
    </row>
    <row r="395" spans="2:7" ht="14.25">
      <c r="B395" s="16">
        <f t="shared" si="38"/>
        <v>387</v>
      </c>
      <c r="C395" s="17">
        <f t="shared" si="33"/>
        <v>11602731.728466831</v>
      </c>
      <c r="D395" s="17">
        <f t="shared" si="34"/>
        <v>78674.00003783315</v>
      </c>
      <c r="E395" s="17">
        <f t="shared" si="36"/>
        <v>105391.47986690706</v>
      </c>
      <c r="F395" s="17">
        <f t="shared" si="37"/>
        <v>184065.4799047402</v>
      </c>
      <c r="G395" s="17">
        <f t="shared" si="35"/>
        <v>11524057.728428997</v>
      </c>
    </row>
    <row r="396" spans="2:7" ht="14.25">
      <c r="B396" s="16">
        <f t="shared" si="38"/>
        <v>388</v>
      </c>
      <c r="C396" s="17">
        <f t="shared" si="33"/>
        <v>11524057.728428997</v>
      </c>
      <c r="D396" s="17">
        <f t="shared" si="34"/>
        <v>79388.62220484347</v>
      </c>
      <c r="E396" s="17">
        <f t="shared" si="36"/>
        <v>104676.85769989673</v>
      </c>
      <c r="F396" s="17">
        <f t="shared" si="37"/>
        <v>184065.4799047402</v>
      </c>
      <c r="G396" s="17">
        <f t="shared" si="35"/>
        <v>11444669.106224153</v>
      </c>
    </row>
    <row r="397" spans="2:7" ht="14.25">
      <c r="B397" s="16">
        <f t="shared" si="38"/>
        <v>389</v>
      </c>
      <c r="C397" s="17">
        <f aca="true" t="shared" si="39" ref="C397:C460">IF(B397="","",G396)</f>
        <v>11444669.106224153</v>
      </c>
      <c r="D397" s="17">
        <f aca="true" t="shared" si="40" ref="D397:D460">IF(B397="","",F397-E397)</f>
        <v>80109.73552320416</v>
      </c>
      <c r="E397" s="17">
        <f t="shared" si="36"/>
        <v>103955.74438153605</v>
      </c>
      <c r="F397" s="17">
        <f t="shared" si="37"/>
        <v>184065.4799047402</v>
      </c>
      <c r="G397" s="17">
        <f aca="true" t="shared" si="41" ref="G397:G460">IF(B397="","",C397-D397)</f>
        <v>11364559.37070095</v>
      </c>
    </row>
    <row r="398" spans="2:7" ht="14.25">
      <c r="B398" s="16">
        <f t="shared" si="38"/>
        <v>390</v>
      </c>
      <c r="C398" s="17">
        <f t="shared" si="39"/>
        <v>11364559.37070095</v>
      </c>
      <c r="D398" s="17">
        <f t="shared" si="40"/>
        <v>80837.39895420658</v>
      </c>
      <c r="E398" s="17">
        <f t="shared" si="36"/>
        <v>103228.08095053362</v>
      </c>
      <c r="F398" s="17">
        <f t="shared" si="37"/>
        <v>184065.4799047402</v>
      </c>
      <c r="G398" s="17">
        <f t="shared" si="41"/>
        <v>11283721.971746743</v>
      </c>
    </row>
    <row r="399" spans="2:7" ht="14.25">
      <c r="B399" s="16">
        <f t="shared" si="38"/>
        <v>391</v>
      </c>
      <c r="C399" s="17">
        <f t="shared" si="39"/>
        <v>11283721.971746743</v>
      </c>
      <c r="D399" s="17">
        <f t="shared" si="40"/>
        <v>81571.67199470729</v>
      </c>
      <c r="E399" s="17">
        <f t="shared" si="36"/>
        <v>102493.80791003292</v>
      </c>
      <c r="F399" s="17">
        <f t="shared" si="37"/>
        <v>184065.4799047402</v>
      </c>
      <c r="G399" s="17">
        <f t="shared" si="41"/>
        <v>11202150.299752036</v>
      </c>
    </row>
    <row r="400" spans="2:7" ht="14.25">
      <c r="B400" s="16">
        <f t="shared" si="38"/>
        <v>392</v>
      </c>
      <c r="C400" s="17">
        <f t="shared" si="39"/>
        <v>11202150.299752036</v>
      </c>
      <c r="D400" s="17">
        <f t="shared" si="40"/>
        <v>82312.61468199253</v>
      </c>
      <c r="E400" s="17">
        <f t="shared" si="36"/>
        <v>101752.86522274767</v>
      </c>
      <c r="F400" s="17">
        <f t="shared" si="37"/>
        <v>184065.4799047402</v>
      </c>
      <c r="G400" s="17">
        <f t="shared" si="41"/>
        <v>11119837.685070043</v>
      </c>
    </row>
    <row r="401" spans="2:7" ht="14.25">
      <c r="B401" s="16">
        <f t="shared" si="38"/>
        <v>393</v>
      </c>
      <c r="C401" s="17">
        <f t="shared" si="39"/>
        <v>11119837.685070043</v>
      </c>
      <c r="D401" s="17">
        <f t="shared" si="40"/>
        <v>83060.28759868731</v>
      </c>
      <c r="E401" s="17">
        <f t="shared" si="36"/>
        <v>101005.1923060529</v>
      </c>
      <c r="F401" s="17">
        <f t="shared" si="37"/>
        <v>184065.4799047402</v>
      </c>
      <c r="G401" s="17">
        <f t="shared" si="41"/>
        <v>11036777.397471355</v>
      </c>
    </row>
    <row r="402" spans="2:7" ht="14.25">
      <c r="B402" s="16">
        <f t="shared" si="38"/>
        <v>394</v>
      </c>
      <c r="C402" s="17">
        <f t="shared" si="39"/>
        <v>11036777.397471355</v>
      </c>
      <c r="D402" s="17">
        <f t="shared" si="40"/>
        <v>83814.75187770872</v>
      </c>
      <c r="E402" s="17">
        <f t="shared" si="36"/>
        <v>100250.72802703148</v>
      </c>
      <c r="F402" s="17">
        <f t="shared" si="37"/>
        <v>184065.4799047402</v>
      </c>
      <c r="G402" s="17">
        <f t="shared" si="41"/>
        <v>10952962.645593647</v>
      </c>
    </row>
    <row r="403" spans="2:7" ht="14.25">
      <c r="B403" s="16">
        <f t="shared" si="38"/>
        <v>395</v>
      </c>
      <c r="C403" s="17">
        <f t="shared" si="39"/>
        <v>10952962.645593647</v>
      </c>
      <c r="D403" s="17">
        <f t="shared" si="40"/>
        <v>84576.06920726459</v>
      </c>
      <c r="E403" s="17">
        <f t="shared" si="36"/>
        <v>99489.41069747561</v>
      </c>
      <c r="F403" s="17">
        <f t="shared" si="37"/>
        <v>184065.4799047402</v>
      </c>
      <c r="G403" s="17">
        <f t="shared" si="41"/>
        <v>10868386.576386383</v>
      </c>
    </row>
    <row r="404" spans="2:7" ht="14.25">
      <c r="B404" s="16">
        <f t="shared" si="38"/>
        <v>396</v>
      </c>
      <c r="C404" s="17">
        <f t="shared" si="39"/>
        <v>10868386.576386383</v>
      </c>
      <c r="D404" s="17">
        <f t="shared" si="40"/>
        <v>85344.30183589723</v>
      </c>
      <c r="E404" s="17">
        <f t="shared" si="36"/>
        <v>98721.17806884297</v>
      </c>
      <c r="F404" s="17">
        <f t="shared" si="37"/>
        <v>184065.4799047402</v>
      </c>
      <c r="G404" s="17">
        <f t="shared" si="41"/>
        <v>10783042.274550486</v>
      </c>
    </row>
    <row r="405" spans="2:7" ht="14.25">
      <c r="B405" s="16">
        <f t="shared" si="38"/>
        <v>397</v>
      </c>
      <c r="C405" s="17">
        <f t="shared" si="39"/>
        <v>10783042.274550486</v>
      </c>
      <c r="D405" s="17">
        <f t="shared" si="40"/>
        <v>86119.51257757329</v>
      </c>
      <c r="E405" s="17">
        <f t="shared" si="36"/>
        <v>97945.96732716692</v>
      </c>
      <c r="F405" s="17">
        <f t="shared" si="37"/>
        <v>184065.4799047402</v>
      </c>
      <c r="G405" s="17">
        <f t="shared" si="41"/>
        <v>10696922.761972914</v>
      </c>
    </row>
    <row r="406" spans="2:7" ht="14.25">
      <c r="B406" s="16">
        <f t="shared" si="38"/>
        <v>398</v>
      </c>
      <c r="C406" s="17">
        <f t="shared" si="39"/>
        <v>10696922.761972914</v>
      </c>
      <c r="D406" s="17">
        <f t="shared" si="40"/>
        <v>86901.76481681959</v>
      </c>
      <c r="E406" s="17">
        <f t="shared" si="36"/>
        <v>97163.71508792062</v>
      </c>
      <c r="F406" s="17">
        <f t="shared" si="37"/>
        <v>184065.4799047402</v>
      </c>
      <c r="G406" s="17">
        <f t="shared" si="41"/>
        <v>10610020.997156095</v>
      </c>
    </row>
    <row r="407" spans="2:7" ht="14.25">
      <c r="B407" s="16">
        <f t="shared" si="38"/>
        <v>399</v>
      </c>
      <c r="C407" s="17">
        <f t="shared" si="39"/>
        <v>10610020.997156095</v>
      </c>
      <c r="D407" s="17">
        <f t="shared" si="40"/>
        <v>87691.12251390568</v>
      </c>
      <c r="E407" s="17">
        <f t="shared" si="36"/>
        <v>96374.35739083453</v>
      </c>
      <c r="F407" s="17">
        <f t="shared" si="37"/>
        <v>184065.4799047402</v>
      </c>
      <c r="G407" s="17">
        <f t="shared" si="41"/>
        <v>10522329.87464219</v>
      </c>
    </row>
    <row r="408" spans="2:7" ht="14.25">
      <c r="B408" s="16">
        <f t="shared" si="38"/>
        <v>400</v>
      </c>
      <c r="C408" s="17">
        <f t="shared" si="39"/>
        <v>10522329.87464219</v>
      </c>
      <c r="D408" s="17">
        <f t="shared" si="40"/>
        <v>88487.65021007365</v>
      </c>
      <c r="E408" s="17">
        <f t="shared" si="36"/>
        <v>95577.82969466655</v>
      </c>
      <c r="F408" s="17">
        <f t="shared" si="37"/>
        <v>184065.4799047402</v>
      </c>
      <c r="G408" s="17">
        <f t="shared" si="41"/>
        <v>10433842.224432116</v>
      </c>
    </row>
    <row r="409" spans="2:7" ht="14.25">
      <c r="B409" s="16">
        <f t="shared" si="38"/>
        <v>401</v>
      </c>
      <c r="C409" s="17">
        <f t="shared" si="39"/>
        <v>10433842.224432116</v>
      </c>
      <c r="D409" s="17">
        <f t="shared" si="40"/>
        <v>89291.41303281514</v>
      </c>
      <c r="E409" s="17">
        <f t="shared" si="36"/>
        <v>94774.06687192507</v>
      </c>
      <c r="F409" s="17">
        <f t="shared" si="37"/>
        <v>184065.4799047402</v>
      </c>
      <c r="G409" s="17">
        <f t="shared" si="41"/>
        <v>10344550.811399302</v>
      </c>
    </row>
    <row r="410" spans="2:7" ht="14.25">
      <c r="B410" s="16">
        <f t="shared" si="38"/>
        <v>402</v>
      </c>
      <c r="C410" s="17">
        <f t="shared" si="39"/>
        <v>10344550.811399302</v>
      </c>
      <c r="D410" s="17">
        <f t="shared" si="40"/>
        <v>90102.47670119655</v>
      </c>
      <c r="E410" s="17">
        <f t="shared" si="36"/>
        <v>93963.00320354366</v>
      </c>
      <c r="F410" s="17">
        <f t="shared" si="37"/>
        <v>184065.4799047402</v>
      </c>
      <c r="G410" s="17">
        <f t="shared" si="41"/>
        <v>10254448.334698105</v>
      </c>
    </row>
    <row r="411" spans="2:7" ht="14.25">
      <c r="B411" s="16">
        <f t="shared" si="38"/>
        <v>403</v>
      </c>
      <c r="C411" s="17">
        <f t="shared" si="39"/>
        <v>10254448.334698105</v>
      </c>
      <c r="D411" s="17">
        <f t="shared" si="40"/>
        <v>90920.90753123241</v>
      </c>
      <c r="E411" s="17">
        <f t="shared" si="36"/>
        <v>93144.57237350779</v>
      </c>
      <c r="F411" s="17">
        <f t="shared" si="37"/>
        <v>184065.4799047402</v>
      </c>
      <c r="G411" s="17">
        <f t="shared" si="41"/>
        <v>10163527.427166874</v>
      </c>
    </row>
    <row r="412" spans="2:7" ht="14.25">
      <c r="B412" s="16">
        <f t="shared" si="38"/>
        <v>404</v>
      </c>
      <c r="C412" s="17">
        <f t="shared" si="39"/>
        <v>10163527.427166874</v>
      </c>
      <c r="D412" s="17">
        <f t="shared" si="40"/>
        <v>91746.77244130777</v>
      </c>
      <c r="E412" s="17">
        <f t="shared" si="36"/>
        <v>92318.70746343244</v>
      </c>
      <c r="F412" s="17">
        <f t="shared" si="37"/>
        <v>184065.4799047402</v>
      </c>
      <c r="G412" s="17">
        <f t="shared" si="41"/>
        <v>10071780.654725567</v>
      </c>
    </row>
    <row r="413" spans="2:7" ht="14.25">
      <c r="B413" s="16">
        <f t="shared" si="38"/>
        <v>405</v>
      </c>
      <c r="C413" s="17">
        <f t="shared" si="39"/>
        <v>10071780.654725567</v>
      </c>
      <c r="D413" s="17">
        <f t="shared" si="40"/>
        <v>92580.13895764963</v>
      </c>
      <c r="E413" s="17">
        <f t="shared" si="36"/>
        <v>91485.34094709058</v>
      </c>
      <c r="F413" s="17">
        <f t="shared" si="37"/>
        <v>184065.4799047402</v>
      </c>
      <c r="G413" s="17">
        <f t="shared" si="41"/>
        <v>9979200.515767917</v>
      </c>
    </row>
    <row r="414" spans="2:7" ht="14.25">
      <c r="B414" s="16">
        <f t="shared" si="38"/>
        <v>406</v>
      </c>
      <c r="C414" s="17">
        <f t="shared" si="39"/>
        <v>9979200.515767917</v>
      </c>
      <c r="D414" s="17">
        <f t="shared" si="40"/>
        <v>93421.0752198483</v>
      </c>
      <c r="E414" s="17">
        <f t="shared" si="36"/>
        <v>90644.40468489191</v>
      </c>
      <c r="F414" s="17">
        <f t="shared" si="37"/>
        <v>184065.4799047402</v>
      </c>
      <c r="G414" s="17">
        <f t="shared" si="41"/>
        <v>9885779.440548068</v>
      </c>
    </row>
    <row r="415" spans="2:7" ht="14.25">
      <c r="B415" s="16">
        <f t="shared" si="38"/>
        <v>407</v>
      </c>
      <c r="C415" s="17">
        <f t="shared" si="39"/>
        <v>9885779.440548068</v>
      </c>
      <c r="D415" s="17">
        <f t="shared" si="40"/>
        <v>94269.64998642859</v>
      </c>
      <c r="E415" s="17">
        <f t="shared" si="36"/>
        <v>89795.82991831162</v>
      </c>
      <c r="F415" s="17">
        <f t="shared" si="37"/>
        <v>184065.4799047402</v>
      </c>
      <c r="G415" s="17">
        <f t="shared" si="41"/>
        <v>9791509.790561639</v>
      </c>
    </row>
    <row r="416" spans="2:7" ht="14.25">
      <c r="B416" s="16">
        <f t="shared" si="38"/>
        <v>408</v>
      </c>
      <c r="C416" s="17">
        <f t="shared" si="39"/>
        <v>9791509.790561639</v>
      </c>
      <c r="D416" s="17">
        <f t="shared" si="40"/>
        <v>95125.93264047199</v>
      </c>
      <c r="E416" s="17">
        <f t="shared" si="36"/>
        <v>88939.54726426821</v>
      </c>
      <c r="F416" s="17">
        <f t="shared" si="37"/>
        <v>184065.4799047402</v>
      </c>
      <c r="G416" s="17">
        <f t="shared" si="41"/>
        <v>9696383.857921166</v>
      </c>
    </row>
    <row r="417" spans="2:7" ht="14.25">
      <c r="B417" s="16">
        <f t="shared" si="38"/>
        <v>409</v>
      </c>
      <c r="C417" s="17">
        <f t="shared" si="39"/>
        <v>9696383.857921166</v>
      </c>
      <c r="D417" s="17">
        <f t="shared" si="40"/>
        <v>95989.99319528961</v>
      </c>
      <c r="E417" s="17">
        <f t="shared" si="36"/>
        <v>88075.48670945059</v>
      </c>
      <c r="F417" s="17">
        <f t="shared" si="37"/>
        <v>184065.4799047402</v>
      </c>
      <c r="G417" s="17">
        <f t="shared" si="41"/>
        <v>9600393.864725877</v>
      </c>
    </row>
    <row r="418" spans="2:7" ht="14.25">
      <c r="B418" s="16">
        <f t="shared" si="38"/>
        <v>410</v>
      </c>
      <c r="C418" s="17">
        <f t="shared" si="39"/>
        <v>9600393.864725877</v>
      </c>
      <c r="D418" s="17">
        <f t="shared" si="40"/>
        <v>96861.90230014683</v>
      </c>
      <c r="E418" s="17">
        <f t="shared" si="36"/>
        <v>87203.57760459337</v>
      </c>
      <c r="F418" s="17">
        <f t="shared" si="37"/>
        <v>184065.4799047402</v>
      </c>
      <c r="G418" s="17">
        <f t="shared" si="41"/>
        <v>9503531.96242573</v>
      </c>
    </row>
    <row r="419" spans="2:7" ht="14.25">
      <c r="B419" s="16">
        <f t="shared" si="38"/>
        <v>411</v>
      </c>
      <c r="C419" s="17">
        <f t="shared" si="39"/>
        <v>9503531.96242573</v>
      </c>
      <c r="D419" s="17">
        <f t="shared" si="40"/>
        <v>97741.73124603984</v>
      </c>
      <c r="E419" s="17">
        <f t="shared" si="36"/>
        <v>86323.74865870037</v>
      </c>
      <c r="F419" s="17">
        <f t="shared" si="37"/>
        <v>184065.4799047402</v>
      </c>
      <c r="G419" s="17">
        <f t="shared" si="41"/>
        <v>9405790.23117969</v>
      </c>
    </row>
    <row r="420" spans="2:7" ht="14.25">
      <c r="B420" s="16">
        <f t="shared" si="38"/>
        <v>412</v>
      </c>
      <c r="C420" s="17">
        <f t="shared" si="39"/>
        <v>9405790.23117969</v>
      </c>
      <c r="D420" s="17">
        <f t="shared" si="40"/>
        <v>98629.55197152469</v>
      </c>
      <c r="E420" s="17">
        <f t="shared" si="36"/>
        <v>85435.92793321551</v>
      </c>
      <c r="F420" s="17">
        <f t="shared" si="37"/>
        <v>184065.4799047402</v>
      </c>
      <c r="G420" s="17">
        <f t="shared" si="41"/>
        <v>9307160.679208165</v>
      </c>
    </row>
    <row r="421" spans="2:7" ht="14.25">
      <c r="B421" s="16">
        <f t="shared" si="38"/>
        <v>413</v>
      </c>
      <c r="C421" s="17">
        <f t="shared" si="39"/>
        <v>9307160.679208165</v>
      </c>
      <c r="D421" s="17">
        <f t="shared" si="40"/>
        <v>99525.43706859938</v>
      </c>
      <c r="E421" s="17">
        <f t="shared" si="36"/>
        <v>84540.04283614083</v>
      </c>
      <c r="F421" s="17">
        <f t="shared" si="37"/>
        <v>184065.4799047402</v>
      </c>
      <c r="G421" s="17">
        <f t="shared" si="41"/>
        <v>9207635.242139565</v>
      </c>
    </row>
    <row r="422" spans="2:7" ht="14.25">
      <c r="B422" s="16">
        <f t="shared" si="38"/>
        <v>414</v>
      </c>
      <c r="C422" s="17">
        <f t="shared" si="39"/>
        <v>9207635.242139565</v>
      </c>
      <c r="D422" s="17">
        <f t="shared" si="40"/>
        <v>100429.45978863916</v>
      </c>
      <c r="E422" s="17">
        <f t="shared" si="36"/>
        <v>83636.02011610105</v>
      </c>
      <c r="F422" s="17">
        <f t="shared" si="37"/>
        <v>184065.4799047402</v>
      </c>
      <c r="G422" s="17">
        <f t="shared" si="41"/>
        <v>9107205.782350926</v>
      </c>
    </row>
    <row r="423" spans="2:7" ht="14.25">
      <c r="B423" s="16">
        <f t="shared" si="38"/>
        <v>415</v>
      </c>
      <c r="C423" s="17">
        <f t="shared" si="39"/>
        <v>9107205.782350926</v>
      </c>
      <c r="D423" s="17">
        <f t="shared" si="40"/>
        <v>101341.69404838597</v>
      </c>
      <c r="E423" s="17">
        <f t="shared" si="36"/>
        <v>82723.78585635424</v>
      </c>
      <c r="F423" s="17">
        <f t="shared" si="37"/>
        <v>184065.4799047402</v>
      </c>
      <c r="G423" s="17">
        <f t="shared" si="41"/>
        <v>9005864.08830254</v>
      </c>
    </row>
    <row r="424" spans="2:7" ht="14.25">
      <c r="B424" s="16">
        <f t="shared" si="38"/>
        <v>416</v>
      </c>
      <c r="C424" s="17">
        <f t="shared" si="39"/>
        <v>9005864.08830254</v>
      </c>
      <c r="D424" s="17">
        <f t="shared" si="40"/>
        <v>102262.21443599214</v>
      </c>
      <c r="E424" s="17">
        <f t="shared" si="36"/>
        <v>81803.26546874807</v>
      </c>
      <c r="F424" s="17">
        <f t="shared" si="37"/>
        <v>184065.4799047402</v>
      </c>
      <c r="G424" s="17">
        <f t="shared" si="41"/>
        <v>8903601.873866547</v>
      </c>
    </row>
    <row r="425" spans="2:7" ht="14.25">
      <c r="B425" s="16">
        <f t="shared" si="38"/>
        <v>417</v>
      </c>
      <c r="C425" s="17">
        <f t="shared" si="39"/>
        <v>8903601.873866547</v>
      </c>
      <c r="D425" s="17">
        <f t="shared" si="40"/>
        <v>103191.09621711906</v>
      </c>
      <c r="E425" s="17">
        <f t="shared" si="36"/>
        <v>80874.38368762114</v>
      </c>
      <c r="F425" s="17">
        <f t="shared" si="37"/>
        <v>184065.4799047402</v>
      </c>
      <c r="G425" s="17">
        <f t="shared" si="41"/>
        <v>8800410.777649429</v>
      </c>
    </row>
    <row r="426" spans="2:7" ht="14.25">
      <c r="B426" s="16">
        <f t="shared" si="38"/>
        <v>418</v>
      </c>
      <c r="C426" s="17">
        <f t="shared" si="39"/>
        <v>8800410.777649429</v>
      </c>
      <c r="D426" s="17">
        <f t="shared" si="40"/>
        <v>104128.41534109123</v>
      </c>
      <c r="E426" s="17">
        <f t="shared" si="36"/>
        <v>79937.06456364898</v>
      </c>
      <c r="F426" s="17">
        <f t="shared" si="37"/>
        <v>184065.4799047402</v>
      </c>
      <c r="G426" s="17">
        <f t="shared" si="41"/>
        <v>8696282.362308338</v>
      </c>
    </row>
    <row r="427" spans="2:7" ht="14.25">
      <c r="B427" s="16">
        <f t="shared" si="38"/>
        <v>419</v>
      </c>
      <c r="C427" s="17">
        <f t="shared" si="39"/>
        <v>8696282.362308338</v>
      </c>
      <c r="D427" s="17">
        <f t="shared" si="40"/>
        <v>105074.24844710613</v>
      </c>
      <c r="E427" s="17">
        <f t="shared" si="36"/>
        <v>78991.23145763407</v>
      </c>
      <c r="F427" s="17">
        <f t="shared" si="37"/>
        <v>184065.4799047402</v>
      </c>
      <c r="G427" s="17">
        <f t="shared" si="41"/>
        <v>8591208.113861233</v>
      </c>
    </row>
    <row r="428" spans="2:7" ht="14.25">
      <c r="B428" s="16">
        <f t="shared" si="38"/>
        <v>420</v>
      </c>
      <c r="C428" s="17">
        <f t="shared" si="39"/>
        <v>8591208.113861233</v>
      </c>
      <c r="D428" s="17">
        <f t="shared" si="40"/>
        <v>106028.67287050067</v>
      </c>
      <c r="E428" s="17">
        <f t="shared" si="36"/>
        <v>78036.80703423954</v>
      </c>
      <c r="F428" s="17">
        <f t="shared" si="37"/>
        <v>184065.4799047402</v>
      </c>
      <c r="G428" s="17">
        <f t="shared" si="41"/>
        <v>8485179.440990733</v>
      </c>
    </row>
    <row r="429" spans="2:7" ht="14.25">
      <c r="B429" s="16">
        <f t="shared" si="38"/>
        <v>421</v>
      </c>
      <c r="C429" s="17">
        <f t="shared" si="39"/>
        <v>8485179.440990733</v>
      </c>
      <c r="D429" s="17">
        <f t="shared" si="40"/>
        <v>106991.76664907437</v>
      </c>
      <c r="E429" s="17">
        <f t="shared" si="36"/>
        <v>77073.71325566583</v>
      </c>
      <c r="F429" s="17">
        <f t="shared" si="37"/>
        <v>184065.4799047402</v>
      </c>
      <c r="G429" s="17">
        <f t="shared" si="41"/>
        <v>8378187.674341659</v>
      </c>
    </row>
    <row r="430" spans="2:7" ht="14.25">
      <c r="B430" s="16">
        <f t="shared" si="38"/>
        <v>422</v>
      </c>
      <c r="C430" s="17">
        <f t="shared" si="39"/>
        <v>8378187.674341659</v>
      </c>
      <c r="D430" s="17">
        <f t="shared" si="40"/>
        <v>107963.60852947013</v>
      </c>
      <c r="E430" s="17">
        <f t="shared" si="36"/>
        <v>76101.87137527007</v>
      </c>
      <c r="F430" s="17">
        <f t="shared" si="37"/>
        <v>184065.4799047402</v>
      </c>
      <c r="G430" s="17">
        <f t="shared" si="41"/>
        <v>8270224.065812189</v>
      </c>
    </row>
    <row r="431" spans="2:7" ht="14.25">
      <c r="B431" s="16">
        <f t="shared" si="38"/>
        <v>423</v>
      </c>
      <c r="C431" s="17">
        <f t="shared" si="39"/>
        <v>8270224.065812189</v>
      </c>
      <c r="D431" s="17">
        <f t="shared" si="40"/>
        <v>108944.27797361281</v>
      </c>
      <c r="E431" s="17">
        <f t="shared" si="36"/>
        <v>75121.20193112739</v>
      </c>
      <c r="F431" s="17">
        <f t="shared" si="37"/>
        <v>184065.4799047402</v>
      </c>
      <c r="G431" s="17">
        <f t="shared" si="41"/>
        <v>8161279.787838576</v>
      </c>
    </row>
    <row r="432" spans="2:7" ht="14.25">
      <c r="B432" s="16">
        <f t="shared" si="38"/>
        <v>424</v>
      </c>
      <c r="C432" s="17">
        <f t="shared" si="39"/>
        <v>8161279.787838576</v>
      </c>
      <c r="D432" s="17">
        <f t="shared" si="40"/>
        <v>109933.85516520646</v>
      </c>
      <c r="E432" s="17">
        <f t="shared" si="36"/>
        <v>74131.62473953374</v>
      </c>
      <c r="F432" s="17">
        <f t="shared" si="37"/>
        <v>184065.4799047402</v>
      </c>
      <c r="G432" s="17">
        <f t="shared" si="41"/>
        <v>8051345.9326733695</v>
      </c>
    </row>
    <row r="433" spans="2:7" ht="14.25">
      <c r="B433" s="16">
        <f t="shared" si="38"/>
        <v>425</v>
      </c>
      <c r="C433" s="17">
        <f t="shared" si="39"/>
        <v>8051345.9326733695</v>
      </c>
      <c r="D433" s="17">
        <f t="shared" si="40"/>
        <v>110932.42101629043</v>
      </c>
      <c r="E433" s="17">
        <f t="shared" si="36"/>
        <v>73133.05888844977</v>
      </c>
      <c r="F433" s="17">
        <f t="shared" si="37"/>
        <v>184065.4799047402</v>
      </c>
      <c r="G433" s="17">
        <f t="shared" si="41"/>
        <v>7940413.511657079</v>
      </c>
    </row>
    <row r="434" spans="2:7" ht="14.25">
      <c r="B434" s="16">
        <f t="shared" si="38"/>
        <v>426</v>
      </c>
      <c r="C434" s="17">
        <f t="shared" si="39"/>
        <v>7940413.511657079</v>
      </c>
      <c r="D434" s="17">
        <f t="shared" si="40"/>
        <v>111940.05717385506</v>
      </c>
      <c r="E434" s="17">
        <f t="shared" si="36"/>
        <v>72125.42273088514</v>
      </c>
      <c r="F434" s="17">
        <f t="shared" si="37"/>
        <v>184065.4799047402</v>
      </c>
      <c r="G434" s="17">
        <f t="shared" si="41"/>
        <v>7828473.454483224</v>
      </c>
    </row>
    <row r="435" spans="2:7" ht="14.25">
      <c r="B435" s="16">
        <f t="shared" si="38"/>
        <v>427</v>
      </c>
      <c r="C435" s="17">
        <f t="shared" si="39"/>
        <v>7828473.454483224</v>
      </c>
      <c r="D435" s="17">
        <f t="shared" si="40"/>
        <v>112956.84602651758</v>
      </c>
      <c r="E435" s="17">
        <f t="shared" si="36"/>
        <v>71108.63387822262</v>
      </c>
      <c r="F435" s="17">
        <f t="shared" si="37"/>
        <v>184065.4799047402</v>
      </c>
      <c r="G435" s="17">
        <f t="shared" si="41"/>
        <v>7715516.608456707</v>
      </c>
    </row>
    <row r="436" spans="2:7" ht="14.25">
      <c r="B436" s="16">
        <f t="shared" si="38"/>
        <v>428</v>
      </c>
      <c r="C436" s="17">
        <f t="shared" si="39"/>
        <v>7715516.608456707</v>
      </c>
      <c r="D436" s="17">
        <f t="shared" si="40"/>
        <v>113982.87071125845</v>
      </c>
      <c r="E436" s="17">
        <f t="shared" si="36"/>
        <v>70082.60919348175</v>
      </c>
      <c r="F436" s="17">
        <f t="shared" si="37"/>
        <v>184065.4799047402</v>
      </c>
      <c r="G436" s="17">
        <f t="shared" si="41"/>
        <v>7601533.737745448</v>
      </c>
    </row>
    <row r="437" spans="2:7" ht="14.25">
      <c r="B437" s="16">
        <f t="shared" si="38"/>
        <v>429</v>
      </c>
      <c r="C437" s="17">
        <f t="shared" si="39"/>
        <v>7601533.737745448</v>
      </c>
      <c r="D437" s="17">
        <f t="shared" si="40"/>
        <v>115018.21512021906</v>
      </c>
      <c r="E437" s="17">
        <f t="shared" si="36"/>
        <v>69047.26478452115</v>
      </c>
      <c r="F437" s="17">
        <f t="shared" si="37"/>
        <v>184065.4799047402</v>
      </c>
      <c r="G437" s="17">
        <f t="shared" si="41"/>
        <v>7486515.522625229</v>
      </c>
    </row>
    <row r="438" spans="2:7" ht="14.25">
      <c r="B438" s="16">
        <f t="shared" si="38"/>
        <v>430</v>
      </c>
      <c r="C438" s="17">
        <f t="shared" si="39"/>
        <v>7486515.522625229</v>
      </c>
      <c r="D438" s="17">
        <f t="shared" si="40"/>
        <v>116062.96390756105</v>
      </c>
      <c r="E438" s="17">
        <f t="shared" si="36"/>
        <v>68002.51599717916</v>
      </c>
      <c r="F438" s="17">
        <f t="shared" si="37"/>
        <v>184065.4799047402</v>
      </c>
      <c r="G438" s="17">
        <f t="shared" si="41"/>
        <v>7370452.558717668</v>
      </c>
    </row>
    <row r="439" spans="2:7" ht="14.25">
      <c r="B439" s="16">
        <f t="shared" si="38"/>
        <v>431</v>
      </c>
      <c r="C439" s="17">
        <f t="shared" si="39"/>
        <v>7370452.558717668</v>
      </c>
      <c r="D439" s="17">
        <f t="shared" si="40"/>
        <v>117117.20249638805</v>
      </c>
      <c r="E439" s="17">
        <f t="shared" si="36"/>
        <v>66948.27740835215</v>
      </c>
      <c r="F439" s="17">
        <f t="shared" si="37"/>
        <v>184065.4799047402</v>
      </c>
      <c r="G439" s="17">
        <f t="shared" si="41"/>
        <v>7253335.35622128</v>
      </c>
    </row>
    <row r="440" spans="2:7" ht="14.25">
      <c r="B440" s="16">
        <f t="shared" si="38"/>
        <v>432</v>
      </c>
      <c r="C440" s="17">
        <f t="shared" si="39"/>
        <v>7253335.35622128</v>
      </c>
      <c r="D440" s="17">
        <f t="shared" si="40"/>
        <v>118181.01708573024</v>
      </c>
      <c r="E440" s="17">
        <f t="shared" si="36"/>
        <v>65884.46281900996</v>
      </c>
      <c r="F440" s="17">
        <f t="shared" si="37"/>
        <v>184065.4799047402</v>
      </c>
      <c r="G440" s="17">
        <f t="shared" si="41"/>
        <v>7135154.33913555</v>
      </c>
    </row>
    <row r="441" spans="2:7" ht="14.25">
      <c r="B441" s="16">
        <f t="shared" si="38"/>
        <v>433</v>
      </c>
      <c r="C441" s="17">
        <f t="shared" si="39"/>
        <v>7135154.33913555</v>
      </c>
      <c r="D441" s="17">
        <f t="shared" si="40"/>
        <v>119254.4946575923</v>
      </c>
      <c r="E441" s="17">
        <f t="shared" si="36"/>
        <v>64810.98524714791</v>
      </c>
      <c r="F441" s="17">
        <f t="shared" si="37"/>
        <v>184065.4799047402</v>
      </c>
      <c r="G441" s="17">
        <f t="shared" si="41"/>
        <v>7015899.844477958</v>
      </c>
    </row>
    <row r="442" spans="2:7" ht="14.25">
      <c r="B442" s="16">
        <f t="shared" si="38"/>
        <v>434</v>
      </c>
      <c r="C442" s="17">
        <f t="shared" si="39"/>
        <v>7015899.844477958</v>
      </c>
      <c r="D442" s="17">
        <f t="shared" si="40"/>
        <v>120337.72298406542</v>
      </c>
      <c r="E442" s="17">
        <f t="shared" si="36"/>
        <v>63727.75692067479</v>
      </c>
      <c r="F442" s="17">
        <f t="shared" si="37"/>
        <v>184065.4799047402</v>
      </c>
      <c r="G442" s="17">
        <f t="shared" si="41"/>
        <v>6895562.121493893</v>
      </c>
    </row>
    <row r="443" spans="2:7" ht="14.25">
      <c r="B443" s="16">
        <f t="shared" si="38"/>
        <v>435</v>
      </c>
      <c r="C443" s="17">
        <f t="shared" si="39"/>
        <v>6895562.121493893</v>
      </c>
      <c r="D443" s="17">
        <f t="shared" si="40"/>
        <v>121430.79063450402</v>
      </c>
      <c r="E443" s="17">
        <f t="shared" si="36"/>
        <v>62634.68927023619</v>
      </c>
      <c r="F443" s="17">
        <f t="shared" si="37"/>
        <v>184065.4799047402</v>
      </c>
      <c r="G443" s="17">
        <f t="shared" si="41"/>
        <v>6774131.330859389</v>
      </c>
    </row>
    <row r="444" spans="2:7" ht="14.25">
      <c r="B444" s="16">
        <f t="shared" si="38"/>
        <v>436</v>
      </c>
      <c r="C444" s="17">
        <f t="shared" si="39"/>
        <v>6774131.330859389</v>
      </c>
      <c r="D444" s="17">
        <f t="shared" si="40"/>
        <v>122533.78698276743</v>
      </c>
      <c r="E444" s="17">
        <f t="shared" si="36"/>
        <v>61531.69292197278</v>
      </c>
      <c r="F444" s="17">
        <f t="shared" si="37"/>
        <v>184065.4799047402</v>
      </c>
      <c r="G444" s="17">
        <f t="shared" si="41"/>
        <v>6651597.543876622</v>
      </c>
    </row>
    <row r="445" spans="2:7" ht="14.25">
      <c r="B445" s="16">
        <f t="shared" si="38"/>
        <v>437</v>
      </c>
      <c r="C445" s="17">
        <f t="shared" si="39"/>
        <v>6651597.543876622</v>
      </c>
      <c r="D445" s="17">
        <f t="shared" si="40"/>
        <v>123646.80221452756</v>
      </c>
      <c r="E445" s="17">
        <f t="shared" si="36"/>
        <v>60418.677690212644</v>
      </c>
      <c r="F445" s="17">
        <f t="shared" si="37"/>
        <v>184065.4799047402</v>
      </c>
      <c r="G445" s="17">
        <f t="shared" si="41"/>
        <v>6527950.741662094</v>
      </c>
    </row>
    <row r="446" spans="2:7" ht="14.25">
      <c r="B446" s="16">
        <f t="shared" si="38"/>
        <v>438</v>
      </c>
      <c r="C446" s="17">
        <f t="shared" si="39"/>
        <v>6527950.741662094</v>
      </c>
      <c r="D446" s="17">
        <f t="shared" si="40"/>
        <v>124769.92733464285</v>
      </c>
      <c r="E446" s="17">
        <f t="shared" si="36"/>
        <v>59295.55257009736</v>
      </c>
      <c r="F446" s="17">
        <f t="shared" si="37"/>
        <v>184065.4799047402</v>
      </c>
      <c r="G446" s="17">
        <f t="shared" si="41"/>
        <v>6403180.814327451</v>
      </c>
    </row>
    <row r="447" spans="2:7" ht="14.25">
      <c r="B447" s="16">
        <f t="shared" si="38"/>
        <v>439</v>
      </c>
      <c r="C447" s="17">
        <f t="shared" si="39"/>
        <v>6403180.814327451</v>
      </c>
      <c r="D447" s="17">
        <f t="shared" si="40"/>
        <v>125903.25417459919</v>
      </c>
      <c r="E447" s="17">
        <f t="shared" si="36"/>
        <v>58162.22573014101</v>
      </c>
      <c r="F447" s="17">
        <f t="shared" si="37"/>
        <v>184065.4799047402</v>
      </c>
      <c r="G447" s="17">
        <f t="shared" si="41"/>
        <v>6277277.560152852</v>
      </c>
    </row>
    <row r="448" spans="2:7" ht="14.25">
      <c r="B448" s="16">
        <f t="shared" si="38"/>
        <v>440</v>
      </c>
      <c r="C448" s="17">
        <f t="shared" si="39"/>
        <v>6277277.560152852</v>
      </c>
      <c r="D448" s="17">
        <f t="shared" si="40"/>
        <v>127046.87540001847</v>
      </c>
      <c r="E448" s="17">
        <f t="shared" si="36"/>
        <v>57018.604504721734</v>
      </c>
      <c r="F448" s="17">
        <f t="shared" si="37"/>
        <v>184065.4799047402</v>
      </c>
      <c r="G448" s="17">
        <f t="shared" si="41"/>
        <v>6150230.684752833</v>
      </c>
    </row>
    <row r="449" spans="2:7" ht="14.25">
      <c r="B449" s="16">
        <f t="shared" si="38"/>
        <v>441</v>
      </c>
      <c r="C449" s="17">
        <f t="shared" si="39"/>
        <v>6150230.684752833</v>
      </c>
      <c r="D449" s="17">
        <f t="shared" si="40"/>
        <v>128200.88451823531</v>
      </c>
      <c r="E449" s="17">
        <f t="shared" si="36"/>
        <v>55864.5953865049</v>
      </c>
      <c r="F449" s="17">
        <f t="shared" si="37"/>
        <v>184065.4799047402</v>
      </c>
      <c r="G449" s="17">
        <f t="shared" si="41"/>
        <v>6022029.800234598</v>
      </c>
    </row>
    <row r="450" spans="2:7" ht="14.25">
      <c r="B450" s="16">
        <f t="shared" si="38"/>
        <v>442</v>
      </c>
      <c r="C450" s="17">
        <f t="shared" si="39"/>
        <v>6022029.800234598</v>
      </c>
      <c r="D450" s="17">
        <f t="shared" si="40"/>
        <v>129365.3758859426</v>
      </c>
      <c r="E450" s="17">
        <f t="shared" si="36"/>
        <v>54700.1040187976</v>
      </c>
      <c r="F450" s="17">
        <f t="shared" si="37"/>
        <v>184065.4799047402</v>
      </c>
      <c r="G450" s="17">
        <f t="shared" si="41"/>
        <v>5892664.424348655</v>
      </c>
    </row>
    <row r="451" spans="2:7" ht="14.25">
      <c r="B451" s="16">
        <f t="shared" si="38"/>
        <v>443</v>
      </c>
      <c r="C451" s="17">
        <f t="shared" si="39"/>
        <v>5892664.424348655</v>
      </c>
      <c r="D451" s="17">
        <f t="shared" si="40"/>
        <v>130540.44471690658</v>
      </c>
      <c r="E451" s="17">
        <f t="shared" si="36"/>
        <v>53525.03518783362</v>
      </c>
      <c r="F451" s="17">
        <f t="shared" si="37"/>
        <v>184065.4799047402</v>
      </c>
      <c r="G451" s="17">
        <f t="shared" si="41"/>
        <v>5762123.979631749</v>
      </c>
    </row>
    <row r="452" spans="2:7" ht="14.25">
      <c r="B452" s="16">
        <f t="shared" si="38"/>
        <v>444</v>
      </c>
      <c r="C452" s="17">
        <f t="shared" si="39"/>
        <v>5762123.979631749</v>
      </c>
      <c r="D452" s="17">
        <f t="shared" si="40"/>
        <v>131726.18708975182</v>
      </c>
      <c r="E452" s="17">
        <f t="shared" si="36"/>
        <v>52339.29281498839</v>
      </c>
      <c r="F452" s="17">
        <f t="shared" si="37"/>
        <v>184065.4799047402</v>
      </c>
      <c r="G452" s="17">
        <f t="shared" si="41"/>
        <v>5630397.7925419975</v>
      </c>
    </row>
    <row r="453" spans="2:7" ht="14.25">
      <c r="B453" s="16">
        <f t="shared" si="38"/>
        <v>445</v>
      </c>
      <c r="C453" s="17">
        <f t="shared" si="39"/>
        <v>5630397.7925419975</v>
      </c>
      <c r="D453" s="17">
        <f t="shared" si="40"/>
        <v>132922.69995581705</v>
      </c>
      <c r="E453" s="17">
        <f t="shared" si="36"/>
        <v>51142.77994892315</v>
      </c>
      <c r="F453" s="17">
        <f t="shared" si="37"/>
        <v>184065.4799047402</v>
      </c>
      <c r="G453" s="17">
        <f t="shared" si="41"/>
        <v>5497475.09258618</v>
      </c>
    </row>
    <row r="454" spans="2:7" ht="14.25">
      <c r="B454" s="16">
        <f t="shared" si="38"/>
        <v>446</v>
      </c>
      <c r="C454" s="17">
        <f t="shared" si="39"/>
        <v>5497475.09258618</v>
      </c>
      <c r="D454" s="17">
        <f t="shared" si="40"/>
        <v>134130.0811470824</v>
      </c>
      <c r="E454" s="17">
        <f t="shared" si="36"/>
        <v>49935.3987576578</v>
      </c>
      <c r="F454" s="17">
        <f t="shared" si="37"/>
        <v>184065.4799047402</v>
      </c>
      <c r="G454" s="17">
        <f t="shared" si="41"/>
        <v>5363345.011439098</v>
      </c>
    </row>
    <row r="455" spans="2:7" ht="14.25">
      <c r="B455" s="16">
        <f t="shared" si="38"/>
        <v>447</v>
      </c>
      <c r="C455" s="17">
        <f t="shared" si="39"/>
        <v>5363345.011439098</v>
      </c>
      <c r="D455" s="17">
        <f t="shared" si="40"/>
        <v>135348.4293841684</v>
      </c>
      <c r="E455" s="17">
        <f t="shared" si="36"/>
        <v>48717.0505205718</v>
      </c>
      <c r="F455" s="17">
        <f t="shared" si="37"/>
        <v>184065.4799047402</v>
      </c>
      <c r="G455" s="17">
        <f t="shared" si="41"/>
        <v>5227996.58205493</v>
      </c>
    </row>
    <row r="456" spans="2:7" ht="14.25">
      <c r="B456" s="16">
        <f t="shared" si="38"/>
        <v>448</v>
      </c>
      <c r="C456" s="17">
        <f t="shared" si="39"/>
        <v>5227996.58205493</v>
      </c>
      <c r="D456" s="17">
        <f t="shared" si="40"/>
        <v>136577.84428440794</v>
      </c>
      <c r="E456" s="17">
        <f t="shared" si="36"/>
        <v>47487.63562033227</v>
      </c>
      <c r="F456" s="17">
        <f t="shared" si="37"/>
        <v>184065.4799047402</v>
      </c>
      <c r="G456" s="17">
        <f t="shared" si="41"/>
        <v>5091418.737770522</v>
      </c>
    </row>
    <row r="457" spans="2:7" ht="14.25">
      <c r="B457" s="16">
        <f t="shared" si="38"/>
        <v>449</v>
      </c>
      <c r="C457" s="17">
        <f t="shared" si="39"/>
        <v>5091418.737770522</v>
      </c>
      <c r="D457" s="17">
        <f t="shared" si="40"/>
        <v>137818.4263699913</v>
      </c>
      <c r="E457" s="17">
        <f aca="true" t="shared" si="42" ref="E457:E488">IF(B457="","",C457*Vextir/12)</f>
        <v>46247.053534748906</v>
      </c>
      <c r="F457" s="17">
        <f aca="true" t="shared" si="43" ref="F457:F488">IF(B457="","",Greiðsla)</f>
        <v>184065.4799047402</v>
      </c>
      <c r="G457" s="17">
        <f t="shared" si="41"/>
        <v>4953600.311400531</v>
      </c>
    </row>
    <row r="458" spans="2:7" ht="14.25">
      <c r="B458" s="16">
        <f aca="true" t="shared" si="44" ref="B458:B488">IF(OR(B457="",B457=Fj.afborgana),"",B457+1)</f>
        <v>450</v>
      </c>
      <c r="C458" s="17">
        <f t="shared" si="39"/>
        <v>4953600.311400531</v>
      </c>
      <c r="D458" s="17">
        <f t="shared" si="40"/>
        <v>139070.2770761854</v>
      </c>
      <c r="E458" s="17">
        <f t="shared" si="42"/>
        <v>44995.20282855482</v>
      </c>
      <c r="F458" s="17">
        <f t="shared" si="43"/>
        <v>184065.4799047402</v>
      </c>
      <c r="G458" s="17">
        <f t="shared" si="41"/>
        <v>4814530.034324345</v>
      </c>
    </row>
    <row r="459" spans="2:7" ht="14.25">
      <c r="B459" s="16">
        <f t="shared" si="44"/>
        <v>451</v>
      </c>
      <c r="C459" s="17">
        <f t="shared" si="39"/>
        <v>4814530.034324345</v>
      </c>
      <c r="D459" s="17">
        <f t="shared" si="40"/>
        <v>140333.4987596274</v>
      </c>
      <c r="E459" s="17">
        <f t="shared" si="42"/>
        <v>43731.981145112804</v>
      </c>
      <c r="F459" s="17">
        <f t="shared" si="43"/>
        <v>184065.4799047402</v>
      </c>
      <c r="G459" s="17">
        <f t="shared" si="41"/>
        <v>4674196.535564718</v>
      </c>
    </row>
    <row r="460" spans="2:7" ht="14.25">
      <c r="B460" s="16">
        <f t="shared" si="44"/>
        <v>452</v>
      </c>
      <c r="C460" s="17">
        <f t="shared" si="39"/>
        <v>4674196.535564718</v>
      </c>
      <c r="D460" s="17">
        <f t="shared" si="40"/>
        <v>141608.19470669402</v>
      </c>
      <c r="E460" s="17">
        <f t="shared" si="42"/>
        <v>42457.285198046186</v>
      </c>
      <c r="F460" s="17">
        <f t="shared" si="43"/>
        <v>184065.4799047402</v>
      </c>
      <c r="G460" s="17">
        <f t="shared" si="41"/>
        <v>4532588.340858024</v>
      </c>
    </row>
    <row r="461" spans="2:7" ht="14.25">
      <c r="B461" s="16">
        <f t="shared" si="44"/>
        <v>453</v>
      </c>
      <c r="C461" s="17">
        <f aca="true" t="shared" si="45" ref="C461:C488">IF(B461="","",G460)</f>
        <v>4532588.340858024</v>
      </c>
      <c r="D461" s="17">
        <f aca="true" t="shared" si="46" ref="D461:D488">IF(B461="","",F461-E461)</f>
        <v>142894.4691419465</v>
      </c>
      <c r="E461" s="17">
        <f t="shared" si="42"/>
        <v>41171.01076279372</v>
      </c>
      <c r="F461" s="17">
        <f t="shared" si="43"/>
        <v>184065.4799047402</v>
      </c>
      <c r="G461" s="17">
        <f aca="true" t="shared" si="47" ref="G461:G488">IF(B461="","",C461-D461)</f>
        <v>4389693.871716077</v>
      </c>
    </row>
    <row r="462" spans="2:7" ht="14.25">
      <c r="B462" s="16">
        <f t="shared" si="44"/>
        <v>454</v>
      </c>
      <c r="C462" s="17">
        <f t="shared" si="45"/>
        <v>4389693.871716077</v>
      </c>
      <c r="D462" s="17">
        <f t="shared" si="46"/>
        <v>144192.4272366525</v>
      </c>
      <c r="E462" s="17">
        <f t="shared" si="42"/>
        <v>39873.0526680877</v>
      </c>
      <c r="F462" s="17">
        <f t="shared" si="43"/>
        <v>184065.4799047402</v>
      </c>
      <c r="G462" s="17">
        <f t="shared" si="47"/>
        <v>4245501.4444794245</v>
      </c>
    </row>
    <row r="463" spans="2:7" ht="14.25">
      <c r="B463" s="16">
        <f t="shared" si="44"/>
        <v>455</v>
      </c>
      <c r="C463" s="17">
        <f t="shared" si="45"/>
        <v>4245501.4444794245</v>
      </c>
      <c r="D463" s="17">
        <f t="shared" si="46"/>
        <v>145502.17511738543</v>
      </c>
      <c r="E463" s="17">
        <f t="shared" si="42"/>
        <v>38563.30478735477</v>
      </c>
      <c r="F463" s="17">
        <f t="shared" si="43"/>
        <v>184065.4799047402</v>
      </c>
      <c r="G463" s="17">
        <f t="shared" si="47"/>
        <v>4099999.269362039</v>
      </c>
    </row>
    <row r="464" spans="2:7" ht="14.25">
      <c r="B464" s="16">
        <f t="shared" si="44"/>
        <v>456</v>
      </c>
      <c r="C464" s="17">
        <f t="shared" si="45"/>
        <v>4099999.269362039</v>
      </c>
      <c r="D464" s="17">
        <f t="shared" si="46"/>
        <v>146823.81987470167</v>
      </c>
      <c r="E464" s="17">
        <f t="shared" si="42"/>
        <v>37241.66003003852</v>
      </c>
      <c r="F464" s="17">
        <f t="shared" si="43"/>
        <v>184065.4799047402</v>
      </c>
      <c r="G464" s="17">
        <f t="shared" si="47"/>
        <v>3953175.4494873374</v>
      </c>
    </row>
    <row r="465" spans="2:7" ht="14.25">
      <c r="B465" s="16">
        <f t="shared" si="44"/>
        <v>457</v>
      </c>
      <c r="C465" s="17">
        <f t="shared" si="45"/>
        <v>3953175.4494873374</v>
      </c>
      <c r="D465" s="17">
        <f t="shared" si="46"/>
        <v>148157.4695718969</v>
      </c>
      <c r="E465" s="17">
        <f t="shared" si="42"/>
        <v>35908.01033284331</v>
      </c>
      <c r="F465" s="17">
        <f t="shared" si="43"/>
        <v>184065.4799047402</v>
      </c>
      <c r="G465" s="17">
        <f t="shared" si="47"/>
        <v>3805017.9799154405</v>
      </c>
    </row>
    <row r="466" spans="2:7" ht="14.25">
      <c r="B466" s="16">
        <f t="shared" si="44"/>
        <v>458</v>
      </c>
      <c r="C466" s="17">
        <f t="shared" si="45"/>
        <v>3805017.9799154405</v>
      </c>
      <c r="D466" s="17">
        <f t="shared" si="46"/>
        <v>149503.2332538416</v>
      </c>
      <c r="E466" s="17">
        <f t="shared" si="42"/>
        <v>34562.24665089859</v>
      </c>
      <c r="F466" s="17">
        <f t="shared" si="43"/>
        <v>184065.4799047402</v>
      </c>
      <c r="G466" s="17">
        <f t="shared" si="47"/>
        <v>3655514.746661599</v>
      </c>
    </row>
    <row r="467" spans="2:7" ht="14.25">
      <c r="B467" s="16">
        <f t="shared" si="44"/>
        <v>459</v>
      </c>
      <c r="C467" s="17">
        <f t="shared" si="45"/>
        <v>3655514.746661599</v>
      </c>
      <c r="D467" s="17">
        <f t="shared" si="46"/>
        <v>150861.22095589736</v>
      </c>
      <c r="E467" s="17">
        <f t="shared" si="42"/>
        <v>33204.25894884286</v>
      </c>
      <c r="F467" s="17">
        <f t="shared" si="43"/>
        <v>184065.4799047402</v>
      </c>
      <c r="G467" s="17">
        <f t="shared" si="47"/>
        <v>3504653.5257057017</v>
      </c>
    </row>
    <row r="468" spans="2:7" ht="14.25">
      <c r="B468" s="16">
        <f t="shared" si="44"/>
        <v>460</v>
      </c>
      <c r="C468" s="17">
        <f t="shared" si="45"/>
        <v>3504653.5257057017</v>
      </c>
      <c r="D468" s="17">
        <f t="shared" si="46"/>
        <v>152231.5437129134</v>
      </c>
      <c r="E468" s="17">
        <f t="shared" si="42"/>
        <v>31833.936191826793</v>
      </c>
      <c r="F468" s="17">
        <f t="shared" si="43"/>
        <v>184065.4799047402</v>
      </c>
      <c r="G468" s="17">
        <f t="shared" si="47"/>
        <v>3352421.981992788</v>
      </c>
    </row>
    <row r="469" spans="2:7" ht="14.25">
      <c r="B469" s="16">
        <f t="shared" si="44"/>
        <v>461</v>
      </c>
      <c r="C469" s="17">
        <f t="shared" si="45"/>
        <v>3352421.981992788</v>
      </c>
      <c r="D469" s="17">
        <f t="shared" si="46"/>
        <v>153614.31356830572</v>
      </c>
      <c r="E469" s="17">
        <f t="shared" si="42"/>
        <v>30451.16633643449</v>
      </c>
      <c r="F469" s="17">
        <f t="shared" si="43"/>
        <v>184065.4799047402</v>
      </c>
      <c r="G469" s="17">
        <f t="shared" si="47"/>
        <v>3198807.6684244825</v>
      </c>
    </row>
    <row r="470" spans="2:7" ht="14.25">
      <c r="B470" s="16">
        <f t="shared" si="44"/>
        <v>462</v>
      </c>
      <c r="C470" s="17">
        <f t="shared" si="45"/>
        <v>3198807.6684244825</v>
      </c>
      <c r="D470" s="17">
        <f t="shared" si="46"/>
        <v>155009.6435832178</v>
      </c>
      <c r="E470" s="17">
        <f t="shared" si="42"/>
        <v>29055.83632152238</v>
      </c>
      <c r="F470" s="17">
        <f t="shared" si="43"/>
        <v>184065.4799047402</v>
      </c>
      <c r="G470" s="17">
        <f t="shared" si="47"/>
        <v>3043798.024841265</v>
      </c>
    </row>
    <row r="471" spans="2:7" ht="14.25">
      <c r="B471" s="16">
        <f t="shared" si="44"/>
        <v>463</v>
      </c>
      <c r="C471" s="17">
        <f t="shared" si="45"/>
        <v>3043798.024841265</v>
      </c>
      <c r="D471" s="17">
        <f t="shared" si="46"/>
        <v>156417.64784576537</v>
      </c>
      <c r="E471" s="17">
        <f t="shared" si="42"/>
        <v>27647.832058974822</v>
      </c>
      <c r="F471" s="17">
        <f t="shared" si="43"/>
        <v>184065.4799047402</v>
      </c>
      <c r="G471" s="17">
        <f t="shared" si="47"/>
        <v>2887380.3769954992</v>
      </c>
    </row>
    <row r="472" spans="2:7" ht="14.25">
      <c r="B472" s="16">
        <f t="shared" si="44"/>
        <v>464</v>
      </c>
      <c r="C472" s="17">
        <f t="shared" si="45"/>
        <v>2887380.3769954992</v>
      </c>
      <c r="D472" s="17">
        <f t="shared" si="46"/>
        <v>157838.44148036442</v>
      </c>
      <c r="E472" s="17">
        <f t="shared" si="42"/>
        <v>26227.038424375787</v>
      </c>
      <c r="F472" s="17">
        <f t="shared" si="43"/>
        <v>184065.4799047402</v>
      </c>
      <c r="G472" s="17">
        <f t="shared" si="47"/>
        <v>2729541.9355151346</v>
      </c>
    </row>
    <row r="473" spans="2:7" ht="14.25">
      <c r="B473" s="16">
        <f t="shared" si="44"/>
        <v>465</v>
      </c>
      <c r="C473" s="17">
        <f t="shared" si="45"/>
        <v>2729541.9355151346</v>
      </c>
      <c r="D473" s="17">
        <f t="shared" si="46"/>
        <v>159272.1406571444</v>
      </c>
      <c r="E473" s="17">
        <f t="shared" si="42"/>
        <v>24793.339247595806</v>
      </c>
      <c r="F473" s="17">
        <f t="shared" si="43"/>
        <v>184065.4799047402</v>
      </c>
      <c r="G473" s="17">
        <f t="shared" si="47"/>
        <v>2570269.79485799</v>
      </c>
    </row>
    <row r="474" spans="2:7" ht="14.25">
      <c r="B474" s="16">
        <f t="shared" si="44"/>
        <v>466</v>
      </c>
      <c r="C474" s="17">
        <f t="shared" si="45"/>
        <v>2570269.79485799</v>
      </c>
      <c r="D474" s="17">
        <f t="shared" si="46"/>
        <v>160718.8626014468</v>
      </c>
      <c r="E474" s="17">
        <f t="shared" si="42"/>
        <v>23346.617303293406</v>
      </c>
      <c r="F474" s="17">
        <f t="shared" si="43"/>
        <v>184065.4799047402</v>
      </c>
      <c r="G474" s="17">
        <f t="shared" si="47"/>
        <v>2409550.932256543</v>
      </c>
    </row>
    <row r="475" spans="2:7" ht="14.25">
      <c r="B475" s="16">
        <f t="shared" si="44"/>
        <v>467</v>
      </c>
      <c r="C475" s="17">
        <f t="shared" si="45"/>
        <v>2409550.932256543</v>
      </c>
      <c r="D475" s="17">
        <f t="shared" si="46"/>
        <v>162178.72560340993</v>
      </c>
      <c r="E475" s="17">
        <f t="shared" si="42"/>
        <v>21886.754301330264</v>
      </c>
      <c r="F475" s="17">
        <f t="shared" si="43"/>
        <v>184065.4799047402</v>
      </c>
      <c r="G475" s="17">
        <f t="shared" si="47"/>
        <v>2247372.206653133</v>
      </c>
    </row>
    <row r="476" spans="2:7" ht="14.25">
      <c r="B476" s="16">
        <f t="shared" si="44"/>
        <v>468</v>
      </c>
      <c r="C476" s="17">
        <f t="shared" si="45"/>
        <v>2247372.206653133</v>
      </c>
      <c r="D476" s="17">
        <f t="shared" si="46"/>
        <v>163651.8490276409</v>
      </c>
      <c r="E476" s="17">
        <f t="shared" si="42"/>
        <v>20413.63087709929</v>
      </c>
      <c r="F476" s="17">
        <f t="shared" si="43"/>
        <v>184065.4799047402</v>
      </c>
      <c r="G476" s="17">
        <f t="shared" si="47"/>
        <v>2083720.3576254921</v>
      </c>
    </row>
    <row r="477" spans="2:7" ht="14.25">
      <c r="B477" s="16">
        <f t="shared" si="44"/>
        <v>469</v>
      </c>
      <c r="C477" s="17">
        <f t="shared" si="45"/>
        <v>2083720.3576254921</v>
      </c>
      <c r="D477" s="17">
        <f t="shared" si="46"/>
        <v>165138.3533229753</v>
      </c>
      <c r="E477" s="17">
        <f t="shared" si="42"/>
        <v>18927.126581764885</v>
      </c>
      <c r="F477" s="17">
        <f t="shared" si="43"/>
        <v>184065.4799047402</v>
      </c>
      <c r="G477" s="17">
        <f t="shared" si="47"/>
        <v>1918582.0043025168</v>
      </c>
    </row>
    <row r="478" spans="2:7" ht="14.25">
      <c r="B478" s="16">
        <f t="shared" si="44"/>
        <v>470</v>
      </c>
      <c r="C478" s="17">
        <f t="shared" si="45"/>
        <v>1918582.0043025168</v>
      </c>
      <c r="D478" s="17">
        <f t="shared" si="46"/>
        <v>166638.36003232567</v>
      </c>
      <c r="E478" s="17">
        <f t="shared" si="42"/>
        <v>17427.11987241453</v>
      </c>
      <c r="F478" s="17">
        <f t="shared" si="43"/>
        <v>184065.4799047402</v>
      </c>
      <c r="G478" s="17">
        <f t="shared" si="47"/>
        <v>1751943.6442701912</v>
      </c>
    </row>
    <row r="479" spans="2:7" ht="14.25">
      <c r="B479" s="16">
        <f t="shared" si="44"/>
        <v>471</v>
      </c>
      <c r="C479" s="17">
        <f t="shared" si="45"/>
        <v>1751943.6442701912</v>
      </c>
      <c r="D479" s="17">
        <f t="shared" si="46"/>
        <v>168151.9918026193</v>
      </c>
      <c r="E479" s="17">
        <f t="shared" si="42"/>
        <v>15913.488102120902</v>
      </c>
      <c r="F479" s="17">
        <f t="shared" si="43"/>
        <v>184065.4799047402</v>
      </c>
      <c r="G479" s="17">
        <f t="shared" si="47"/>
        <v>1583791.652467572</v>
      </c>
    </row>
    <row r="480" spans="2:7" ht="14.25">
      <c r="B480" s="16">
        <f t="shared" si="44"/>
        <v>472</v>
      </c>
      <c r="C480" s="17">
        <f t="shared" si="45"/>
        <v>1583791.652467572</v>
      </c>
      <c r="D480" s="17">
        <f t="shared" si="46"/>
        <v>169679.37239482644</v>
      </c>
      <c r="E480" s="17">
        <f t="shared" si="42"/>
        <v>14386.10750991378</v>
      </c>
      <c r="F480" s="17">
        <f t="shared" si="43"/>
        <v>184065.4799047402</v>
      </c>
      <c r="G480" s="17">
        <f t="shared" si="47"/>
        <v>1414112.2800727454</v>
      </c>
    </row>
    <row r="481" spans="2:7" ht="14.25">
      <c r="B481" s="16">
        <f t="shared" si="44"/>
        <v>473</v>
      </c>
      <c r="C481" s="17">
        <f t="shared" si="45"/>
        <v>1414112.2800727454</v>
      </c>
      <c r="D481" s="17">
        <f t="shared" si="46"/>
        <v>171220.62669407943</v>
      </c>
      <c r="E481" s="17">
        <f t="shared" si="42"/>
        <v>12844.853210660769</v>
      </c>
      <c r="F481" s="17">
        <f t="shared" si="43"/>
        <v>184065.4799047402</v>
      </c>
      <c r="G481" s="17">
        <f t="shared" si="47"/>
        <v>1242891.653378666</v>
      </c>
    </row>
    <row r="482" spans="2:7" ht="14.25">
      <c r="B482" s="16">
        <f t="shared" si="44"/>
        <v>474</v>
      </c>
      <c r="C482" s="17">
        <f t="shared" si="45"/>
        <v>1242891.653378666</v>
      </c>
      <c r="D482" s="17">
        <f t="shared" si="46"/>
        <v>172775.88071988398</v>
      </c>
      <c r="E482" s="17">
        <f t="shared" si="42"/>
        <v>11289.599184856217</v>
      </c>
      <c r="F482" s="17">
        <f t="shared" si="43"/>
        <v>184065.4799047402</v>
      </c>
      <c r="G482" s="17">
        <f t="shared" si="47"/>
        <v>1070115.7726587818</v>
      </c>
    </row>
    <row r="483" spans="2:7" ht="14.25">
      <c r="B483" s="16">
        <f t="shared" si="44"/>
        <v>475</v>
      </c>
      <c r="C483" s="17">
        <f t="shared" si="45"/>
        <v>1070115.7726587818</v>
      </c>
      <c r="D483" s="17">
        <f t="shared" si="46"/>
        <v>174345.26163642295</v>
      </c>
      <c r="E483" s="17">
        <f t="shared" si="42"/>
        <v>9720.218268317269</v>
      </c>
      <c r="F483" s="17">
        <f t="shared" si="43"/>
        <v>184065.4799047402</v>
      </c>
      <c r="G483" s="17">
        <f t="shared" si="47"/>
        <v>895770.5110223589</v>
      </c>
    </row>
    <row r="484" spans="2:7" ht="14.25">
      <c r="B484" s="16">
        <f t="shared" si="44"/>
        <v>476</v>
      </c>
      <c r="C484" s="17">
        <f t="shared" si="45"/>
        <v>895770.5110223589</v>
      </c>
      <c r="D484" s="17">
        <f t="shared" si="46"/>
        <v>175928.89776295377</v>
      </c>
      <c r="E484" s="17">
        <f t="shared" si="42"/>
        <v>8136.582141786427</v>
      </c>
      <c r="F484" s="17">
        <f t="shared" si="43"/>
        <v>184065.4799047402</v>
      </c>
      <c r="G484" s="17">
        <f t="shared" si="47"/>
        <v>719841.6132594051</v>
      </c>
    </row>
    <row r="485" spans="2:7" ht="14.25">
      <c r="B485" s="16">
        <f t="shared" si="44"/>
        <v>477</v>
      </c>
      <c r="C485" s="17">
        <f t="shared" si="45"/>
        <v>719841.6132594051</v>
      </c>
      <c r="D485" s="17">
        <f t="shared" si="46"/>
        <v>177526.9185843006</v>
      </c>
      <c r="E485" s="17">
        <f t="shared" si="42"/>
        <v>6538.561320439597</v>
      </c>
      <c r="F485" s="17">
        <f t="shared" si="43"/>
        <v>184065.4799047402</v>
      </c>
      <c r="G485" s="17">
        <f t="shared" si="47"/>
        <v>542314.6946751045</v>
      </c>
    </row>
    <row r="486" spans="2:7" ht="14.25">
      <c r="B486" s="16">
        <f t="shared" si="44"/>
        <v>478</v>
      </c>
      <c r="C486" s="17">
        <f t="shared" si="45"/>
        <v>542314.6946751045</v>
      </c>
      <c r="D486" s="17">
        <f t="shared" si="46"/>
        <v>179139.45476144133</v>
      </c>
      <c r="E486" s="17">
        <f t="shared" si="42"/>
        <v>4926.025143298865</v>
      </c>
      <c r="F486" s="17">
        <f t="shared" si="43"/>
        <v>184065.4799047402</v>
      </c>
      <c r="G486" s="17">
        <f t="shared" si="47"/>
        <v>363175.2399136631</v>
      </c>
    </row>
    <row r="487" spans="2:7" ht="14.25">
      <c r="B487" s="16">
        <f t="shared" si="44"/>
        <v>479</v>
      </c>
      <c r="C487" s="17">
        <f t="shared" si="45"/>
        <v>363175.2399136631</v>
      </c>
      <c r="D487" s="17">
        <f t="shared" si="46"/>
        <v>180766.6381421911</v>
      </c>
      <c r="E487" s="17">
        <f t="shared" si="42"/>
        <v>3298.841762549107</v>
      </c>
      <c r="F487" s="17">
        <f t="shared" si="43"/>
        <v>184065.4799047402</v>
      </c>
      <c r="G487" s="17">
        <f t="shared" si="47"/>
        <v>182408.60177147202</v>
      </c>
    </row>
    <row r="488" spans="2:7" ht="14.25">
      <c r="B488" s="16">
        <f t="shared" si="44"/>
        <v>480</v>
      </c>
      <c r="C488" s="17">
        <f t="shared" si="45"/>
        <v>182408.60177147202</v>
      </c>
      <c r="D488" s="17">
        <f t="shared" si="46"/>
        <v>182408.60177198268</v>
      </c>
      <c r="E488" s="17">
        <f t="shared" si="42"/>
        <v>1656.8781327575377</v>
      </c>
      <c r="F488" s="17">
        <f t="shared" si="43"/>
        <v>184065.4799047402</v>
      </c>
      <c r="G488" s="17">
        <f t="shared" si="47"/>
        <v>-5.106558091938496E-07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89"/>
  <sheetViews>
    <sheetView showGridLines="0" zoomScalePageLayoutView="0" workbookViewId="0" topLeftCell="A1">
      <pane xSplit="1" ySplit="9" topLeftCell="B1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8" sqref="C8"/>
    </sheetView>
  </sheetViews>
  <sheetFormatPr defaultColWidth="9.140625" defaultRowHeight="12.75"/>
  <cols>
    <col min="1" max="1" width="2.140625" style="1" customWidth="1"/>
    <col min="2" max="2" width="14.28125" style="16" customWidth="1"/>
    <col min="3" max="7" width="14.7109375" style="1" customWidth="1"/>
    <col min="8" max="8" width="16.7109375" style="2" customWidth="1"/>
    <col min="9" max="9" width="0" style="1" hidden="1" customWidth="1"/>
    <col min="10" max="16384" width="9.140625" style="1" customWidth="1"/>
  </cols>
  <sheetData>
    <row r="1" ht="14.25">
      <c r="B1" s="1"/>
    </row>
    <row r="2" spans="2:4" ht="18.75">
      <c r="B2" s="18" t="s">
        <v>6</v>
      </c>
      <c r="D2" s="3"/>
    </row>
    <row r="3" ht="14.25">
      <c r="B3" s="4"/>
    </row>
    <row r="4" spans="2:8" ht="14.25">
      <c r="B4" s="5" t="s">
        <v>12</v>
      </c>
      <c r="C4" s="6">
        <v>20000000</v>
      </c>
      <c r="D4" s="7"/>
      <c r="E4" s="7" t="s">
        <v>5</v>
      </c>
      <c r="F4" s="8">
        <f>IF(OR(Höfuðstól="",Fj.afborgana="",Höfuðstól=0,Fj.afborgana=0),"",PMT(C5/12,C6,-C4,0,0))</f>
        <v>95118.48253266625</v>
      </c>
      <c r="H4" s="9"/>
    </row>
    <row r="5" spans="2:8" ht="14.25">
      <c r="B5" s="5" t="s">
        <v>4</v>
      </c>
      <c r="C5" s="10">
        <v>0.049</v>
      </c>
      <c r="D5" s="7"/>
      <c r="E5" s="7" t="s">
        <v>9</v>
      </c>
      <c r="F5" s="8">
        <f>IF(F10="","",SUM(F10:F489))</f>
        <v>60987229.07478036</v>
      </c>
      <c r="H5" s="9"/>
    </row>
    <row r="6" spans="2:8" ht="14.25">
      <c r="B6" s="5" t="s">
        <v>1</v>
      </c>
      <c r="C6" s="11">
        <v>480</v>
      </c>
      <c r="D6" s="7"/>
      <c r="E6" s="7" t="s">
        <v>10</v>
      </c>
      <c r="F6" s="8">
        <f>IF(G10="","",SUM(G10:G489))</f>
        <v>141590004.3497079</v>
      </c>
      <c r="G6" s="7"/>
      <c r="H6" s="9"/>
    </row>
    <row r="7" spans="2:8" ht="14.25">
      <c r="B7" s="5" t="s">
        <v>11</v>
      </c>
      <c r="C7" s="10">
        <v>0.05</v>
      </c>
      <c r="D7" s="7"/>
      <c r="E7" s="7"/>
      <c r="F7" s="12"/>
      <c r="G7" s="7"/>
      <c r="H7" s="9"/>
    </row>
    <row r="8" spans="2:8" ht="14.25">
      <c r="B8" s="1"/>
      <c r="H8" s="2">
        <f>(1+Verðbólga)^(1/12)-1</f>
        <v>0.0040741237836483535</v>
      </c>
    </row>
    <row r="9" spans="2:9" ht="33.75" customHeight="1" thickBot="1">
      <c r="B9" s="13" t="s">
        <v>2</v>
      </c>
      <c r="C9" s="13" t="s">
        <v>13</v>
      </c>
      <c r="D9" s="14" t="s">
        <v>7</v>
      </c>
      <c r="E9" s="15" t="s">
        <v>3</v>
      </c>
      <c r="F9" s="15" t="s">
        <v>4</v>
      </c>
      <c r="G9" s="15" t="s">
        <v>5</v>
      </c>
      <c r="H9" s="14" t="s">
        <v>8</v>
      </c>
      <c r="I9" s="2">
        <f>IF(OR(Verðbólga="",Verðbólga=0),"",100)</f>
        <v>100</v>
      </c>
    </row>
    <row r="10" spans="2:9" ht="14.25">
      <c r="B10" s="16">
        <f>IF(OR(Höfuðstól="",Vextir="",Fj.afborgana="",Höfuðstól=0,Fj.afborgana=0),"",1)</f>
        <v>1</v>
      </c>
      <c r="C10" s="19">
        <f>IF(B10="","",IF(Verðbólga=0,0,+Höfuðstól*I10/I9-Höfuðstól))</f>
        <v>81482.47567296773</v>
      </c>
      <c r="D10" s="17">
        <f>IF(B10="","",IF(OR(Verðbólga="",Verðbólga=0),Höfuðstól,Höfuðstól*I10/100))</f>
        <v>20081482.475672968</v>
      </c>
      <c r="E10" s="17">
        <f aca="true" t="shared" si="0" ref="E10:E73">IF(B10="","",G10-F10)</f>
        <v>13506.62022895251</v>
      </c>
      <c r="F10" s="17">
        <f aca="true" t="shared" si="1" ref="F10:F73">IF(B10="","",D10*Vextir/12)</f>
        <v>81999.38677566462</v>
      </c>
      <c r="G10" s="17">
        <f>IF(B10="","",PMT(Vextir/12,Fj.afborgana,-D10))</f>
        <v>95506.00700461713</v>
      </c>
      <c r="H10" s="17">
        <f aca="true" t="shared" si="2" ref="H10:H73">IF(B10="","",D10-E10)</f>
        <v>20067975.855444014</v>
      </c>
      <c r="I10" s="2">
        <f aca="true" t="shared" si="3" ref="I10:I73">IF((OR(B10="",I9="")),"",I9*(1+Mán.verðbólga))</f>
        <v>100.40741237836484</v>
      </c>
    </row>
    <row r="11" spans="2:9" ht="14.25">
      <c r="B11" s="16">
        <f aca="true" t="shared" si="4" ref="B11:B74">IF(OR(B10="",B10=Fj.afborgana),"",B10+1)</f>
        <v>2</v>
      </c>
      <c r="C11" s="19">
        <f aca="true" t="shared" si="5" ref="C11:C74">IF(B11="","",IF(Verðbólga=0,0,+H10*I11/I10-H10))</f>
        <v>81759.41772234812</v>
      </c>
      <c r="D11" s="17">
        <f aca="true" t="shared" si="6" ref="D11:D74">IF(B11="","",IF(OR(Verðbólga="",Verðbólga=0),H10,H10*I11/I10))</f>
        <v>20149735.273166362</v>
      </c>
      <c r="E11" s="17">
        <f t="shared" si="0"/>
        <v>13617.024600473305</v>
      </c>
      <c r="F11" s="17">
        <f t="shared" si="1"/>
        <v>82278.08569876265</v>
      </c>
      <c r="G11" s="17">
        <f aca="true" t="shared" si="7" ref="G11:G74">IF(B11="","",PMT(Vextir/12,Fj.afborgana-B10,-D11))</f>
        <v>95895.11029923595</v>
      </c>
      <c r="H11" s="17">
        <f t="shared" si="2"/>
        <v>20136118.24856589</v>
      </c>
      <c r="I11" s="2">
        <f t="shared" si="3"/>
        <v>100.81648460519013</v>
      </c>
    </row>
    <row r="12" spans="2:10" ht="14.25">
      <c r="B12" s="16">
        <f t="shared" si="4"/>
        <v>3</v>
      </c>
      <c r="C12" s="19">
        <f t="shared" si="5"/>
        <v>82037.0382668376</v>
      </c>
      <c r="D12" s="17">
        <f t="shared" si="6"/>
        <v>20218155.286832727</v>
      </c>
      <c r="E12" s="17">
        <f t="shared" si="0"/>
        <v>13728.33142760802</v>
      </c>
      <c r="F12" s="17">
        <f t="shared" si="1"/>
        <v>82557.46742123364</v>
      </c>
      <c r="G12" s="17">
        <f t="shared" si="7"/>
        <v>96285.79884884166</v>
      </c>
      <c r="H12" s="17">
        <f t="shared" si="2"/>
        <v>20204426.95540512</v>
      </c>
      <c r="I12" s="2">
        <f t="shared" si="3"/>
        <v>101.22722344290395</v>
      </c>
      <c r="J12" s="19"/>
    </row>
    <row r="13" spans="2:10" ht="14.25">
      <c r="B13" s="16">
        <f t="shared" si="4"/>
        <v>4</v>
      </c>
      <c r="C13" s="19">
        <f t="shared" si="5"/>
        <v>82315.33639400452</v>
      </c>
      <c r="D13" s="17">
        <f t="shared" si="6"/>
        <v>20286742.291799124</v>
      </c>
      <c r="E13" s="17">
        <f t="shared" si="0"/>
        <v>13840.548087112897</v>
      </c>
      <c r="F13" s="17">
        <f t="shared" si="1"/>
        <v>82837.53102484642</v>
      </c>
      <c r="G13" s="17">
        <f t="shared" si="7"/>
        <v>96678.07911195932</v>
      </c>
      <c r="H13" s="17">
        <f t="shared" si="2"/>
        <v>20272901.74371201</v>
      </c>
      <c r="I13" s="2">
        <f t="shared" si="3"/>
        <v>101.63963568148537</v>
      </c>
      <c r="J13" s="19"/>
    </row>
    <row r="14" spans="2:10" ht="14.25">
      <c r="B14" s="16">
        <f t="shared" si="4"/>
        <v>5</v>
      </c>
      <c r="C14" s="19">
        <f t="shared" si="5"/>
        <v>82594.31115762517</v>
      </c>
      <c r="D14" s="17">
        <f t="shared" si="6"/>
        <v>20355496.054869637</v>
      </c>
      <c r="E14" s="17">
        <f t="shared" si="0"/>
        <v>13953.68201604244</v>
      </c>
      <c r="F14" s="17">
        <f t="shared" si="1"/>
        <v>83118.27555738435</v>
      </c>
      <c r="G14" s="17">
        <f t="shared" si="7"/>
        <v>97071.95757342679</v>
      </c>
      <c r="H14" s="17">
        <f t="shared" si="2"/>
        <v>20341542.372853596</v>
      </c>
      <c r="I14" s="2">
        <f t="shared" si="3"/>
        <v>102.05372813857667</v>
      </c>
      <c r="J14" s="19"/>
    </row>
    <row r="15" spans="2:10" ht="14.25">
      <c r="B15" s="16">
        <f t="shared" si="4"/>
        <v>6</v>
      </c>
      <c r="C15" s="19">
        <f t="shared" si="5"/>
        <v>82873.96157733351</v>
      </c>
      <c r="D15" s="17">
        <f t="shared" si="6"/>
        <v>20424416.33443093</v>
      </c>
      <c r="E15" s="17">
        <f t="shared" si="0"/>
        <v>14067.74071224239</v>
      </c>
      <c r="F15" s="17">
        <f t="shared" si="1"/>
        <v>83399.70003225963</v>
      </c>
      <c r="G15" s="17">
        <f t="shared" si="7"/>
        <v>97467.44074450202</v>
      </c>
      <c r="H15" s="17">
        <f t="shared" si="2"/>
        <v>20410348.593718685</v>
      </c>
      <c r="I15" s="2">
        <f t="shared" si="3"/>
        <v>102.46950765959603</v>
      </c>
      <c r="J15" s="19"/>
    </row>
    <row r="16" spans="2:10" ht="14.25">
      <c r="B16" s="16">
        <f t="shared" si="4"/>
        <v>7</v>
      </c>
      <c r="C16" s="19">
        <f t="shared" si="5"/>
        <v>83154.28663821891</v>
      </c>
      <c r="D16" s="17">
        <f t="shared" si="6"/>
        <v>20493502.880356904</v>
      </c>
      <c r="E16" s="17">
        <f t="shared" si="0"/>
        <v>14182.731734846486</v>
      </c>
      <c r="F16" s="17">
        <f t="shared" si="1"/>
        <v>83681.80342812403</v>
      </c>
      <c r="G16" s="17">
        <f t="shared" si="7"/>
        <v>97864.53516297051</v>
      </c>
      <c r="H16" s="17">
        <f t="shared" si="2"/>
        <v>20479320.14862206</v>
      </c>
      <c r="I16" s="2">
        <f t="shared" si="3"/>
        <v>102.88698111785072</v>
      </c>
      <c r="J16" s="19"/>
    </row>
    <row r="17" spans="2:10" ht="14.25">
      <c r="B17" s="16">
        <f t="shared" si="4"/>
        <v>8</v>
      </c>
      <c r="C17" s="19">
        <f t="shared" si="5"/>
        <v>83435.28529044986</v>
      </c>
      <c r="D17" s="17">
        <f t="shared" si="6"/>
        <v>20562755.43391251</v>
      </c>
      <c r="E17" s="17">
        <f t="shared" si="0"/>
        <v>14298.66270477757</v>
      </c>
      <c r="F17" s="17">
        <f t="shared" si="1"/>
        <v>83964.58468847608</v>
      </c>
      <c r="G17" s="17">
        <f t="shared" si="7"/>
        <v>98263.24739325365</v>
      </c>
      <c r="H17" s="17">
        <f t="shared" si="2"/>
        <v>20548456.77120773</v>
      </c>
      <c r="I17" s="2">
        <f t="shared" si="3"/>
        <v>103.30615541465073</v>
      </c>
      <c r="J17" s="19"/>
    </row>
    <row r="18" spans="2:10" ht="14.25">
      <c r="B18" s="16">
        <f t="shared" si="4"/>
        <v>9</v>
      </c>
      <c r="C18" s="19">
        <f t="shared" si="5"/>
        <v>83716.95644884929</v>
      </c>
      <c r="D18" s="17">
        <f t="shared" si="6"/>
        <v>20632173.72765658</v>
      </c>
      <c r="E18" s="17">
        <f t="shared" si="0"/>
        <v>14415.541305252671</v>
      </c>
      <c r="F18" s="17">
        <f t="shared" si="1"/>
        <v>84248.04272126437</v>
      </c>
      <c r="G18" s="17">
        <f t="shared" si="7"/>
        <v>98663.58402651704</v>
      </c>
      <c r="H18" s="17">
        <f t="shared" si="2"/>
        <v>20617758.18635133</v>
      </c>
      <c r="I18" s="2">
        <f t="shared" si="3"/>
        <v>103.72703747942283</v>
      </c>
      <c r="J18" s="19"/>
    </row>
    <row r="19" spans="2:10" ht="14.25">
      <c r="B19" s="16">
        <f t="shared" si="4"/>
        <v>10</v>
      </c>
      <c r="C19" s="19">
        <f t="shared" si="5"/>
        <v>83999.29899252579</v>
      </c>
      <c r="D19" s="17">
        <f t="shared" si="6"/>
        <v>20701757.485343855</v>
      </c>
      <c r="E19" s="17">
        <f t="shared" si="0"/>
        <v>14533.375282292065</v>
      </c>
      <c r="F19" s="17">
        <f t="shared" si="1"/>
        <v>84532.17639848741</v>
      </c>
      <c r="G19" s="17">
        <f t="shared" si="7"/>
        <v>99065.55168077948</v>
      </c>
      <c r="H19" s="17">
        <f t="shared" si="2"/>
        <v>20687224.110061564</v>
      </c>
      <c r="I19" s="2">
        <f t="shared" si="3"/>
        <v>104.14963426982513</v>
      </c>
      <c r="J19" s="19"/>
    </row>
    <row r="20" spans="2:10" ht="14.25">
      <c r="B20" s="16">
        <f t="shared" si="4"/>
        <v>11</v>
      </c>
      <c r="C20" s="19">
        <f t="shared" si="5"/>
        <v>84282.31176446751</v>
      </c>
      <c r="D20" s="17">
        <f t="shared" si="6"/>
        <v>20771506.42182603</v>
      </c>
      <c r="E20" s="17">
        <f t="shared" si="0"/>
        <v>14652.172445232762</v>
      </c>
      <c r="F20" s="17">
        <f t="shared" si="1"/>
        <v>84816.98455578963</v>
      </c>
      <c r="G20" s="17">
        <f t="shared" si="7"/>
        <v>99469.1570010224</v>
      </c>
      <c r="H20" s="17">
        <f t="shared" si="2"/>
        <v>20756854.249380797</v>
      </c>
      <c r="I20" s="2">
        <f t="shared" si="3"/>
        <v>104.5739527718621</v>
      </c>
      <c r="J20" s="19"/>
    </row>
    <row r="21" spans="2:10" ht="14.25">
      <c r="B21" s="16">
        <f t="shared" si="4"/>
        <v>12</v>
      </c>
      <c r="C21" s="19">
        <f t="shared" si="5"/>
        <v>84565.99357112125</v>
      </c>
      <c r="D21" s="17">
        <f t="shared" si="6"/>
        <v>20841420.24295192</v>
      </c>
      <c r="E21" s="17">
        <f t="shared" si="0"/>
        <v>14771.940667246017</v>
      </c>
      <c r="F21" s="17">
        <f t="shared" si="1"/>
        <v>85102.46599205367</v>
      </c>
      <c r="G21" s="17">
        <f t="shared" si="7"/>
        <v>99874.40665929968</v>
      </c>
      <c r="H21" s="17">
        <f t="shared" si="2"/>
        <v>20826648.302284673</v>
      </c>
      <c r="I21" s="2">
        <f t="shared" si="3"/>
        <v>105.00000000000006</v>
      </c>
      <c r="J21" s="19"/>
    </row>
    <row r="22" spans="2:10" ht="14.25">
      <c r="B22" s="16">
        <f t="shared" si="4"/>
        <v>13</v>
      </c>
      <c r="C22" s="19">
        <f t="shared" si="5"/>
        <v>84850.34318201616</v>
      </c>
      <c r="D22" s="17">
        <f t="shared" si="6"/>
        <v>20911498.64546669</v>
      </c>
      <c r="E22" s="17">
        <f t="shared" si="0"/>
        <v>14892.687885859123</v>
      </c>
      <c r="F22" s="17">
        <f t="shared" si="1"/>
        <v>85388.61946898898</v>
      </c>
      <c r="G22" s="17">
        <f t="shared" si="7"/>
        <v>100281.3073548481</v>
      </c>
      <c r="H22" s="17">
        <f t="shared" si="2"/>
        <v>20896605.95758083</v>
      </c>
      <c r="I22" s="2">
        <f t="shared" si="3"/>
        <v>105.42778299728313</v>
      </c>
      <c r="J22" s="19"/>
    </row>
    <row r="23" spans="2:10" ht="14.25">
      <c r="B23" s="16">
        <f t="shared" si="4"/>
        <v>14</v>
      </c>
      <c r="C23" s="19">
        <f t="shared" si="5"/>
        <v>85135.35932930559</v>
      </c>
      <c r="D23" s="17">
        <f t="shared" si="6"/>
        <v>20981741.316910136</v>
      </c>
      <c r="E23" s="17">
        <f t="shared" si="0"/>
        <v>15014.422103481455</v>
      </c>
      <c r="F23" s="17">
        <f t="shared" si="1"/>
        <v>85675.4437107164</v>
      </c>
      <c r="G23" s="17">
        <f t="shared" si="7"/>
        <v>100689.86581419785</v>
      </c>
      <c r="H23" s="17">
        <f t="shared" si="2"/>
        <v>20966726.894806653</v>
      </c>
      <c r="I23" s="2">
        <f t="shared" si="3"/>
        <v>105.85730883544969</v>
      </c>
      <c r="J23" s="19"/>
    </row>
    <row r="24" spans="2:10" ht="14.25">
      <c r="B24" s="16">
        <f t="shared" si="4"/>
        <v>15</v>
      </c>
      <c r="C24" s="19">
        <f t="shared" si="5"/>
        <v>85421.04070739076</v>
      </c>
      <c r="D24" s="17">
        <f t="shared" si="6"/>
        <v>21052147.935514044</v>
      </c>
      <c r="E24" s="17">
        <f t="shared" si="0"/>
        <v>15137.151387934806</v>
      </c>
      <c r="F24" s="17">
        <f t="shared" si="1"/>
        <v>85962.93740334902</v>
      </c>
      <c r="G24" s="17">
        <f t="shared" si="7"/>
        <v>101100.08879128382</v>
      </c>
      <c r="H24" s="17">
        <f t="shared" si="2"/>
        <v>21037010.78412611</v>
      </c>
      <c r="I24" s="2">
        <f t="shared" si="3"/>
        <v>106.2885846150492</v>
      </c>
      <c r="J24" s="19"/>
    </row>
    <row r="25" spans="2:10" ht="14.25">
      <c r="B25" s="16">
        <f t="shared" si="4"/>
        <v>16</v>
      </c>
      <c r="C25" s="19">
        <f t="shared" si="5"/>
        <v>85707.38597247377</v>
      </c>
      <c r="D25" s="17">
        <f t="shared" si="6"/>
        <v>21122718.170098584</v>
      </c>
      <c r="E25" s="17">
        <f t="shared" si="0"/>
        <v>15260.883872988124</v>
      </c>
      <c r="F25" s="17">
        <f t="shared" si="1"/>
        <v>86251.09919456922</v>
      </c>
      <c r="G25" s="17">
        <f t="shared" si="7"/>
        <v>101511.98306755735</v>
      </c>
      <c r="H25" s="17">
        <f t="shared" si="2"/>
        <v>21107457.286225595</v>
      </c>
      <c r="I25" s="2">
        <f t="shared" si="3"/>
        <v>106.72161746555969</v>
      </c>
      <c r="J25" s="19"/>
    </row>
    <row r="26" spans="2:10" ht="14.25">
      <c r="B26" s="16">
        <f t="shared" si="4"/>
        <v>17</v>
      </c>
      <c r="C26" s="19">
        <f t="shared" si="5"/>
        <v>85994.39374215156</v>
      </c>
      <c r="D26" s="17">
        <f t="shared" si="6"/>
        <v>21193451.679967746</v>
      </c>
      <c r="E26" s="17">
        <f t="shared" si="0"/>
        <v>15385.627758896546</v>
      </c>
      <c r="F26" s="17">
        <f t="shared" si="1"/>
        <v>86539.92769320164</v>
      </c>
      <c r="G26" s="17">
        <f t="shared" si="7"/>
        <v>101925.55545209818</v>
      </c>
      <c r="H26" s="17">
        <f t="shared" si="2"/>
        <v>21178066.05220885</v>
      </c>
      <c r="I26" s="2">
        <f t="shared" si="3"/>
        <v>107.15641454550554</v>
      </c>
      <c r="J26" s="19"/>
    </row>
    <row r="27" spans="2:10" ht="14.25">
      <c r="B27" s="16">
        <f t="shared" si="4"/>
        <v>18</v>
      </c>
      <c r="C27" s="19">
        <f t="shared" si="5"/>
        <v>86282.06259497628</v>
      </c>
      <c r="D27" s="17">
        <f t="shared" si="6"/>
        <v>21264348.114803825</v>
      </c>
      <c r="E27" s="17">
        <f t="shared" si="0"/>
        <v>15511.39131294482</v>
      </c>
      <c r="F27" s="17">
        <f t="shared" si="1"/>
        <v>86829.42146878228</v>
      </c>
      <c r="G27" s="17">
        <f t="shared" si="7"/>
        <v>102340.8127817271</v>
      </c>
      <c r="H27" s="17">
        <f t="shared" si="2"/>
        <v>21248836.72349088</v>
      </c>
      <c r="I27" s="2">
        <f t="shared" si="3"/>
        <v>107.59298304257587</v>
      </c>
      <c r="J27" s="19"/>
    </row>
    <row r="28" spans="2:10" ht="14.25">
      <c r="B28" s="16">
        <f t="shared" si="4"/>
        <v>19</v>
      </c>
      <c r="C28" s="19">
        <f t="shared" si="5"/>
        <v>86570.39107003435</v>
      </c>
      <c r="D28" s="17">
        <f t="shared" si="6"/>
        <v>21335407.114560913</v>
      </c>
      <c r="E28" s="17">
        <f t="shared" si="0"/>
        <v>15638.182869995333</v>
      </c>
      <c r="F28" s="17">
        <f t="shared" si="1"/>
        <v>87119.57905112373</v>
      </c>
      <c r="G28" s="17">
        <f t="shared" si="7"/>
        <v>102757.76192111906</v>
      </c>
      <c r="H28" s="17">
        <f t="shared" si="2"/>
        <v>21319768.931690916</v>
      </c>
      <c r="I28" s="2">
        <f t="shared" si="3"/>
        <v>108.0313301737433</v>
      </c>
      <c r="J28" s="19"/>
    </row>
    <row r="29" spans="2:10" ht="14.25">
      <c r="B29" s="16">
        <f t="shared" si="4"/>
        <v>20</v>
      </c>
      <c r="C29" s="19">
        <f t="shared" si="5"/>
        <v>86859.37766648829</v>
      </c>
      <c r="D29" s="17">
        <f t="shared" si="6"/>
        <v>21406628.309357405</v>
      </c>
      <c r="E29" s="17">
        <f t="shared" si="0"/>
        <v>15766.010833040273</v>
      </c>
      <c r="F29" s="17">
        <f t="shared" si="1"/>
        <v>87410.39892987609</v>
      </c>
      <c r="G29" s="17">
        <f t="shared" si="7"/>
        <v>103176.40976291636</v>
      </c>
      <c r="H29" s="17">
        <f t="shared" si="2"/>
        <v>21390862.298524365</v>
      </c>
      <c r="I29" s="2">
        <f t="shared" si="3"/>
        <v>108.47146318538331</v>
      </c>
      <c r="J29" s="19"/>
    </row>
    <row r="30" spans="2:10" ht="14.25">
      <c r="B30" s="16">
        <f t="shared" si="4"/>
        <v>21</v>
      </c>
      <c r="C30" s="19">
        <f t="shared" si="5"/>
        <v>87149.02084316313</v>
      </c>
      <c r="D30" s="17">
        <f t="shared" si="6"/>
        <v>21478011.319367528</v>
      </c>
      <c r="E30" s="17">
        <f t="shared" si="0"/>
        <v>15894.883673758828</v>
      </c>
      <c r="F30" s="17">
        <f t="shared" si="1"/>
        <v>87701.87955408408</v>
      </c>
      <c r="G30" s="17">
        <f t="shared" si="7"/>
        <v>103596.76322784291</v>
      </c>
      <c r="H30" s="17">
        <f t="shared" si="2"/>
        <v>21462116.43569377</v>
      </c>
      <c r="I30" s="2">
        <f t="shared" si="3"/>
        <v>108.91338935339402</v>
      </c>
      <c r="J30" s="19"/>
    </row>
    <row r="31" spans="2:10" ht="14.25">
      <c r="B31" s="16">
        <f t="shared" si="4"/>
        <v>22</v>
      </c>
      <c r="C31" s="19">
        <f t="shared" si="5"/>
        <v>87439.31901808828</v>
      </c>
      <c r="D31" s="17">
        <f t="shared" si="6"/>
        <v>21549555.75471186</v>
      </c>
      <c r="E31" s="17">
        <f t="shared" si="0"/>
        <v>16024.809933078344</v>
      </c>
      <c r="F31" s="17">
        <f t="shared" si="1"/>
        <v>87994.0193317401</v>
      </c>
      <c r="G31" s="17">
        <f t="shared" si="7"/>
        <v>104018.82926481844</v>
      </c>
      <c r="H31" s="17">
        <f t="shared" si="2"/>
        <v>21533530.94477878</v>
      </c>
      <c r="I31" s="2">
        <f t="shared" si="3"/>
        <v>109.35711598331643</v>
      </c>
      <c r="J31" s="19"/>
    </row>
    <row r="32" spans="2:10" ht="14.25">
      <c r="B32" s="16">
        <f t="shared" si="4"/>
        <v>23</v>
      </c>
      <c r="C32" s="19">
        <f t="shared" si="5"/>
        <v>87730.27056805044</v>
      </c>
      <c r="D32" s="17">
        <f t="shared" si="6"/>
        <v>21621261.21534683</v>
      </c>
      <c r="E32" s="17">
        <f t="shared" si="0"/>
        <v>16155.798221740595</v>
      </c>
      <c r="F32" s="17">
        <f t="shared" si="1"/>
        <v>88286.8166293329</v>
      </c>
      <c r="G32" s="17">
        <f t="shared" si="7"/>
        <v>104442.6148510735</v>
      </c>
      <c r="H32" s="17">
        <f t="shared" si="2"/>
        <v>21605105.41712509</v>
      </c>
      <c r="I32" s="2">
        <f t="shared" si="3"/>
        <v>109.80265041045526</v>
      </c>
      <c r="J32" s="19"/>
    </row>
    <row r="33" spans="2:10" ht="14.25">
      <c r="B33" s="16">
        <f t="shared" si="4"/>
        <v>24</v>
      </c>
      <c r="C33" s="19">
        <f t="shared" si="5"/>
        <v>88021.87382813916</v>
      </c>
      <c r="D33" s="17">
        <f t="shared" si="6"/>
        <v>21693127.29095323</v>
      </c>
      <c r="E33" s="17">
        <f t="shared" si="0"/>
        <v>16287.857220872305</v>
      </c>
      <c r="F33" s="17">
        <f t="shared" si="1"/>
        <v>88580.26977139236</v>
      </c>
      <c r="G33" s="17">
        <f t="shared" si="7"/>
        <v>104868.12699226466</v>
      </c>
      <c r="H33" s="17">
        <f t="shared" si="2"/>
        <v>21676839.433732357</v>
      </c>
      <c r="I33" s="2">
        <f t="shared" si="3"/>
        <v>110.25000000000011</v>
      </c>
      <c r="J33" s="19"/>
    </row>
    <row r="34" spans="2:10" ht="14.25">
      <c r="B34" s="16">
        <f t="shared" si="4"/>
        <v>25</v>
      </c>
      <c r="C34" s="19">
        <f t="shared" si="5"/>
        <v>88314.12709129602</v>
      </c>
      <c r="D34" s="17">
        <f t="shared" si="6"/>
        <v>21765153.560823653</v>
      </c>
      <c r="E34" s="17">
        <f t="shared" si="0"/>
        <v>16420.995682560606</v>
      </c>
      <c r="F34" s="17">
        <f t="shared" si="1"/>
        <v>88874.37704002991</v>
      </c>
      <c r="G34" s="17">
        <f t="shared" si="7"/>
        <v>105295.37272259052</v>
      </c>
      <c r="H34" s="17">
        <f t="shared" si="2"/>
        <v>21748732.565141093</v>
      </c>
      <c r="I34" s="2">
        <f t="shared" si="3"/>
        <v>110.69917214714735</v>
      </c>
      <c r="J34" s="19"/>
    </row>
    <row r="35" spans="2:10" ht="14.25">
      <c r="B35" s="16">
        <f t="shared" si="4"/>
        <v>26</v>
      </c>
      <c r="C35" s="19">
        <f t="shared" si="5"/>
        <v>88607.02860784903</v>
      </c>
      <c r="D35" s="17">
        <f t="shared" si="6"/>
        <v>21837339.593748942</v>
      </c>
      <c r="E35" s="17">
        <f t="shared" si="0"/>
        <v>16555.2224304329</v>
      </c>
      <c r="F35" s="17">
        <f t="shared" si="1"/>
        <v>89169.13667447485</v>
      </c>
      <c r="G35" s="17">
        <f t="shared" si="7"/>
        <v>105724.35910490775</v>
      </c>
      <c r="H35" s="17">
        <f t="shared" si="2"/>
        <v>21820784.371318508</v>
      </c>
      <c r="I35" s="2">
        <f t="shared" si="3"/>
        <v>111.15017427722223</v>
      </c>
      <c r="J35" s="19"/>
    </row>
    <row r="36" spans="2:10" ht="14.25">
      <c r="B36" s="16">
        <f t="shared" si="4"/>
        <v>27</v>
      </c>
      <c r="C36" s="19">
        <f t="shared" si="5"/>
        <v>88900.57658505067</v>
      </c>
      <c r="D36" s="17">
        <f t="shared" si="6"/>
        <v>21909684.94790356</v>
      </c>
      <c r="E36" s="17">
        <f t="shared" si="0"/>
        <v>16690.546360241846</v>
      </c>
      <c r="F36" s="17">
        <f t="shared" si="1"/>
        <v>89464.5468706062</v>
      </c>
      <c r="G36" s="17">
        <f t="shared" si="7"/>
        <v>106155.09323084804</v>
      </c>
      <c r="H36" s="17">
        <f t="shared" si="2"/>
        <v>21892994.401543316</v>
      </c>
      <c r="I36" s="2">
        <f t="shared" si="3"/>
        <v>111.60301384580173</v>
      </c>
      <c r="J36" s="19"/>
    </row>
    <row r="37" spans="2:10" ht="14.25">
      <c r="B37" s="16">
        <f t="shared" si="4"/>
        <v>28</v>
      </c>
      <c r="C37" s="19">
        <f t="shared" si="5"/>
        <v>89194.76918660477</v>
      </c>
      <c r="D37" s="17">
        <f t="shared" si="6"/>
        <v>21982189.17072992</v>
      </c>
      <c r="E37" s="17">
        <f t="shared" si="0"/>
        <v>16826.976440454717</v>
      </c>
      <c r="F37" s="17">
        <f t="shared" si="1"/>
        <v>89760.6057804805</v>
      </c>
      <c r="G37" s="17">
        <f t="shared" si="7"/>
        <v>106587.58222093522</v>
      </c>
      <c r="H37" s="17">
        <f t="shared" si="2"/>
        <v>21965362.194289465</v>
      </c>
      <c r="I37" s="2">
        <f t="shared" si="3"/>
        <v>112.05769833883774</v>
      </c>
      <c r="J37" s="19"/>
    </row>
    <row r="38" spans="2:10" ht="14.25">
      <c r="B38" s="16">
        <f t="shared" si="4"/>
        <v>29</v>
      </c>
      <c r="C38" s="19">
        <f t="shared" si="5"/>
        <v>89489.6045322083</v>
      </c>
      <c r="D38" s="17">
        <f t="shared" si="6"/>
        <v>22054851.798821673</v>
      </c>
      <c r="E38" s="17">
        <f t="shared" si="0"/>
        <v>16964.52171284794</v>
      </c>
      <c r="F38" s="17">
        <f t="shared" si="1"/>
        <v>90057.31151185517</v>
      </c>
      <c r="G38" s="17">
        <f t="shared" si="7"/>
        <v>107021.8332247031</v>
      </c>
      <c r="H38" s="17">
        <f t="shared" si="2"/>
        <v>22037887.277108826</v>
      </c>
      <c r="I38" s="2">
        <f t="shared" si="3"/>
        <v>112.5142352727809</v>
      </c>
      <c r="J38" s="19"/>
    </row>
    <row r="39" spans="2:10" ht="14.25">
      <c r="B39" s="16">
        <f t="shared" si="4"/>
        <v>30</v>
      </c>
      <c r="C39" s="19">
        <f t="shared" si="5"/>
        <v>89785.08069703355</v>
      </c>
      <c r="D39" s="17">
        <f t="shared" si="6"/>
        <v>22127672.35780586</v>
      </c>
      <c r="E39" s="17">
        <f t="shared" si="0"/>
        <v>17103.191293106283</v>
      </c>
      <c r="F39" s="17">
        <f t="shared" si="1"/>
        <v>90354.66212770727</v>
      </c>
      <c r="G39" s="17">
        <f t="shared" si="7"/>
        <v>107457.85342081355</v>
      </c>
      <c r="H39" s="17">
        <f t="shared" si="2"/>
        <v>22110569.166512754</v>
      </c>
      <c r="I39" s="2">
        <f t="shared" si="3"/>
        <v>112.97263219470474</v>
      </c>
      <c r="J39" s="19"/>
    </row>
    <row r="40" spans="2:10" ht="14.25">
      <c r="B40" s="16">
        <f t="shared" si="4"/>
        <v>31</v>
      </c>
      <c r="C40" s="19">
        <f t="shared" si="5"/>
        <v>90081.19571129233</v>
      </c>
      <c r="D40" s="17">
        <f t="shared" si="6"/>
        <v>22200650.362224046</v>
      </c>
      <c r="E40" s="17">
        <f t="shared" si="0"/>
        <v>17242.994371426903</v>
      </c>
      <c r="F40" s="17">
        <f t="shared" si="1"/>
        <v>90652.6556457482</v>
      </c>
      <c r="G40" s="17">
        <f t="shared" si="7"/>
        <v>107895.6500171751</v>
      </c>
      <c r="H40" s="17">
        <f t="shared" si="2"/>
        <v>22183407.36785262</v>
      </c>
      <c r="I40" s="2">
        <f t="shared" si="3"/>
        <v>113.43289668243055</v>
      </c>
      <c r="J40" s="19"/>
    </row>
    <row r="41" spans="2:10" ht="14.25">
      <c r="B41" s="16">
        <f t="shared" si="4"/>
        <v>32</v>
      </c>
      <c r="C41" s="19">
        <f t="shared" si="5"/>
        <v>90377.9475597255</v>
      </c>
      <c r="D41" s="17">
        <f t="shared" si="6"/>
        <v>22273785.315412346</v>
      </c>
      <c r="E41" s="17">
        <f t="shared" si="0"/>
        <v>17383.940213128502</v>
      </c>
      <c r="F41" s="17">
        <f t="shared" si="1"/>
        <v>90951.29003793375</v>
      </c>
      <c r="G41" s="17">
        <f t="shared" si="7"/>
        <v>108335.23025106225</v>
      </c>
      <c r="H41" s="17">
        <f t="shared" si="2"/>
        <v>22256401.375199217</v>
      </c>
      <c r="I41" s="2">
        <f t="shared" si="3"/>
        <v>113.89503634465257</v>
      </c>
      <c r="J41" s="19"/>
    </row>
    <row r="42" spans="2:10" ht="14.25">
      <c r="B42" s="16">
        <f t="shared" si="4"/>
        <v>33</v>
      </c>
      <c r="C42" s="19">
        <f t="shared" si="5"/>
        <v>90675.33418112248</v>
      </c>
      <c r="D42" s="17">
        <f t="shared" si="6"/>
        <v>22347076.70938034</v>
      </c>
      <c r="E42" s="17">
        <f t="shared" si="0"/>
        <v>17526.038159265416</v>
      </c>
      <c r="F42" s="17">
        <f t="shared" si="1"/>
        <v>91250.56322996972</v>
      </c>
      <c r="G42" s="17">
        <f t="shared" si="7"/>
        <v>108776.60138923513</v>
      </c>
      <c r="H42" s="17">
        <f t="shared" si="2"/>
        <v>22329550.671221074</v>
      </c>
      <c r="I42" s="2">
        <f t="shared" si="3"/>
        <v>114.35905882106381</v>
      </c>
      <c r="J42" s="19"/>
    </row>
    <row r="43" spans="2:10" ht="14.25">
      <c r="B43" s="16">
        <f t="shared" si="4"/>
        <v>34</v>
      </c>
      <c r="C43" s="19">
        <f t="shared" si="5"/>
        <v>90973.35346780345</v>
      </c>
      <c r="D43" s="17">
        <f t="shared" si="6"/>
        <v>22420524.024688877</v>
      </c>
      <c r="E43" s="17">
        <f t="shared" si="0"/>
        <v>17669.297627246546</v>
      </c>
      <c r="F43" s="17">
        <f t="shared" si="1"/>
        <v>91550.47310081292</v>
      </c>
      <c r="G43" s="17">
        <f t="shared" si="7"/>
        <v>109219.77072805946</v>
      </c>
      <c r="H43" s="17">
        <f t="shared" si="2"/>
        <v>22402854.72706163</v>
      </c>
      <c r="I43" s="2">
        <f t="shared" si="3"/>
        <v>114.82497178248235</v>
      </c>
      <c r="J43" s="19"/>
    </row>
    <row r="44" spans="2:10" ht="14.25">
      <c r="B44" s="16">
        <f t="shared" si="4"/>
        <v>35</v>
      </c>
      <c r="C44" s="19">
        <f t="shared" si="5"/>
        <v>91272.00326513872</v>
      </c>
      <c r="D44" s="17">
        <f t="shared" si="6"/>
        <v>22494126.730326768</v>
      </c>
      <c r="E44" s="17">
        <f t="shared" si="0"/>
        <v>17813.728111459626</v>
      </c>
      <c r="F44" s="17">
        <f t="shared" si="1"/>
        <v>91851.01748216763</v>
      </c>
      <c r="G44" s="17">
        <f t="shared" si="7"/>
        <v>109664.74559362726</v>
      </c>
      <c r="H44" s="17">
        <f t="shared" si="2"/>
        <v>22476313.002215307</v>
      </c>
      <c r="I44" s="2">
        <f t="shared" si="3"/>
        <v>115.2927829309781</v>
      </c>
      <c r="J44" s="19"/>
    </row>
    <row r="45" spans="2:10" ht="14.25">
      <c r="B45" s="16">
        <f t="shared" si="4"/>
        <v>36</v>
      </c>
      <c r="C45" s="19">
        <f t="shared" si="5"/>
        <v>91571.28137104958</v>
      </c>
      <c r="D45" s="17">
        <f t="shared" si="6"/>
        <v>22567884.283586357</v>
      </c>
      <c r="E45" s="17">
        <f t="shared" si="0"/>
        <v>17959.339183900345</v>
      </c>
      <c r="F45" s="17">
        <f t="shared" si="1"/>
        <v>92152.19415797763</v>
      </c>
      <c r="G45" s="17">
        <f t="shared" si="7"/>
        <v>110111.53334187798</v>
      </c>
      <c r="H45" s="17">
        <f t="shared" si="2"/>
        <v>22549924.944402456</v>
      </c>
      <c r="I45" s="2">
        <f t="shared" si="3"/>
        <v>115.76250000000022</v>
      </c>
      <c r="J45" s="19"/>
    </row>
    <row r="46" spans="2:10" ht="14.25">
      <c r="B46" s="16">
        <f t="shared" si="4"/>
        <v>37</v>
      </c>
      <c r="C46" s="19">
        <f t="shared" si="5"/>
        <v>91871.18553547561</v>
      </c>
      <c r="D46" s="17">
        <f t="shared" si="6"/>
        <v>22641796.129937932</v>
      </c>
      <c r="E46" s="17">
        <f t="shared" si="0"/>
        <v>18106.14049480688</v>
      </c>
      <c r="F46" s="17">
        <f t="shared" si="1"/>
        <v>92454.00086391323</v>
      </c>
      <c r="G46" s="17">
        <f t="shared" si="7"/>
        <v>110560.14135872011</v>
      </c>
      <c r="H46" s="17">
        <f t="shared" si="2"/>
        <v>22623689.989443123</v>
      </c>
      <c r="I46" s="2">
        <f t="shared" si="3"/>
        <v>116.2341307545048</v>
      </c>
      <c r="J46" s="19"/>
    </row>
    <row r="47" spans="2:10" ht="14.25">
      <c r="B47" s="16">
        <f t="shared" si="4"/>
        <v>38</v>
      </c>
      <c r="C47" s="19">
        <f t="shared" si="5"/>
        <v>92171.71345987916</v>
      </c>
      <c r="D47" s="17">
        <f t="shared" si="6"/>
        <v>22715861.702903003</v>
      </c>
      <c r="E47" s="17">
        <f t="shared" si="0"/>
        <v>18254.141773299285</v>
      </c>
      <c r="F47" s="17">
        <f t="shared" si="1"/>
        <v>92756.43528685393</v>
      </c>
      <c r="G47" s="17">
        <f t="shared" si="7"/>
        <v>111010.57706015321</v>
      </c>
      <c r="H47" s="17">
        <f t="shared" si="2"/>
        <v>22697607.561129704</v>
      </c>
      <c r="I47" s="2">
        <f t="shared" si="3"/>
        <v>116.70768299108343</v>
      </c>
      <c r="J47" s="19"/>
    </row>
    <row r="48" spans="2:10" ht="14.25">
      <c r="B48" s="16">
        <f t="shared" si="4"/>
        <v>39</v>
      </c>
      <c r="C48" s="19">
        <f t="shared" si="5"/>
        <v>92472.86279671639</v>
      </c>
      <c r="D48" s="17">
        <f t="shared" si="6"/>
        <v>22790080.42392642</v>
      </c>
      <c r="E48" s="17">
        <f t="shared" si="0"/>
        <v>18403.35282802429</v>
      </c>
      <c r="F48" s="17">
        <f t="shared" si="1"/>
        <v>93059.49506436622</v>
      </c>
      <c r="G48" s="17">
        <f t="shared" si="7"/>
        <v>111462.8478923905</v>
      </c>
      <c r="H48" s="17">
        <f t="shared" si="2"/>
        <v>22771677.071098395</v>
      </c>
      <c r="I48" s="2">
        <f t="shared" si="3"/>
        <v>117.1831645380919</v>
      </c>
      <c r="J48" s="19"/>
    </row>
    <row r="49" spans="2:10" ht="14.25">
      <c r="B49" s="16">
        <f t="shared" si="4"/>
        <v>40</v>
      </c>
      <c r="C49" s="19">
        <f t="shared" si="5"/>
        <v>92774.63114892319</v>
      </c>
      <c r="D49" s="17">
        <f t="shared" si="6"/>
        <v>22864451.702247318</v>
      </c>
      <c r="E49" s="17">
        <f t="shared" si="0"/>
        <v>18553.78354780555</v>
      </c>
      <c r="F49" s="17">
        <f t="shared" si="1"/>
        <v>93363.17778417654</v>
      </c>
      <c r="G49" s="17">
        <f t="shared" si="7"/>
        <v>111916.9613319821</v>
      </c>
      <c r="H49" s="17">
        <f t="shared" si="2"/>
        <v>22845897.918699514</v>
      </c>
      <c r="I49" s="2">
        <f t="shared" si="3"/>
        <v>117.66058325577971</v>
      </c>
      <c r="J49" s="19"/>
    </row>
    <row r="50" spans="2:10" ht="14.25">
      <c r="B50" s="16">
        <f t="shared" si="4"/>
        <v>41</v>
      </c>
      <c r="C50" s="19">
        <f t="shared" si="5"/>
        <v>93077.0160693787</v>
      </c>
      <c r="D50" s="17">
        <f t="shared" si="6"/>
        <v>22938974.934768893</v>
      </c>
      <c r="E50" s="17">
        <f t="shared" si="0"/>
        <v>18705.443902298735</v>
      </c>
      <c r="F50" s="17">
        <f t="shared" si="1"/>
        <v>93667.48098363965</v>
      </c>
      <c r="G50" s="17">
        <f t="shared" si="7"/>
        <v>112372.92488593838</v>
      </c>
      <c r="H50" s="17">
        <f t="shared" si="2"/>
        <v>22920269.490866594</v>
      </c>
      <c r="I50" s="2">
        <f t="shared" si="3"/>
        <v>118.13994703642003</v>
      </c>
      <c r="J50" s="19"/>
    </row>
    <row r="51" spans="2:10" ht="14.25">
      <c r="B51" s="16">
        <f t="shared" si="4"/>
        <v>42</v>
      </c>
      <c r="C51" s="19">
        <f t="shared" si="5"/>
        <v>93380.01506037265</v>
      </c>
      <c r="D51" s="17">
        <f t="shared" si="6"/>
        <v>23013649.505926967</v>
      </c>
      <c r="E51" s="17">
        <f t="shared" si="0"/>
        <v>18858.34394265256</v>
      </c>
      <c r="F51" s="17">
        <f t="shared" si="1"/>
        <v>93972.40214920178</v>
      </c>
      <c r="G51" s="17">
        <f t="shared" si="7"/>
        <v>112830.74609185434</v>
      </c>
      <c r="H51" s="17">
        <f t="shared" si="2"/>
        <v>22994791.161984313</v>
      </c>
      <c r="I51" s="2">
        <f t="shared" si="3"/>
        <v>118.62126380444006</v>
      </c>
      <c r="J51" s="19"/>
    </row>
    <row r="52" spans="2:10" ht="14.25">
      <c r="B52" s="16">
        <f t="shared" si="4"/>
        <v>43</v>
      </c>
      <c r="C52" s="19">
        <f t="shared" si="5"/>
        <v>93683.62557306886</v>
      </c>
      <c r="D52" s="17">
        <f t="shared" si="6"/>
        <v>23088474.787557382</v>
      </c>
      <c r="E52" s="17">
        <f t="shared" si="0"/>
        <v>19012.493802174635</v>
      </c>
      <c r="F52" s="17">
        <f t="shared" si="1"/>
        <v>94277.93871585932</v>
      </c>
      <c r="G52" s="17">
        <f t="shared" si="7"/>
        <v>113290.43251803395</v>
      </c>
      <c r="H52" s="17">
        <f t="shared" si="2"/>
        <v>23069462.293755207</v>
      </c>
      <c r="I52" s="2">
        <f t="shared" si="3"/>
        <v>119.10454151655216</v>
      </c>
      <c r="J52" s="19"/>
    </row>
    <row r="53" spans="2:10" ht="14.25">
      <c r="B53" s="16">
        <f t="shared" si="4"/>
        <v>44</v>
      </c>
      <c r="C53" s="19">
        <f t="shared" si="5"/>
        <v>93987.84500696883</v>
      </c>
      <c r="D53" s="17">
        <f t="shared" si="6"/>
        <v>23163450.138762176</v>
      </c>
      <c r="E53" s="17">
        <f t="shared" si="0"/>
        <v>19167.903697003276</v>
      </c>
      <c r="F53" s="17">
        <f t="shared" si="1"/>
        <v>94584.08806661221</v>
      </c>
      <c r="G53" s="17">
        <f t="shared" si="7"/>
        <v>113751.99176361549</v>
      </c>
      <c r="H53" s="17">
        <f t="shared" si="2"/>
        <v>23144282.235065173</v>
      </c>
      <c r="I53" s="2">
        <f t="shared" si="3"/>
        <v>119.58978816188528</v>
      </c>
      <c r="J53" s="19"/>
    </row>
    <row r="54" spans="2:10" ht="14.25">
      <c r="B54" s="16">
        <f t="shared" si="4"/>
        <v>45</v>
      </c>
      <c r="C54" s="19">
        <f t="shared" si="5"/>
        <v>94292.67070934549</v>
      </c>
      <c r="D54" s="17">
        <f t="shared" si="6"/>
        <v>23238574.90577452</v>
      </c>
      <c r="E54" s="17">
        <f t="shared" si="0"/>
        <v>19324.5839267844</v>
      </c>
      <c r="F54" s="17">
        <f t="shared" si="1"/>
        <v>94890.84753191262</v>
      </c>
      <c r="G54" s="17">
        <f t="shared" si="7"/>
        <v>114215.43145869701</v>
      </c>
      <c r="H54" s="17">
        <f t="shared" si="2"/>
        <v>23219250.321847733</v>
      </c>
      <c r="I54" s="2">
        <f t="shared" si="3"/>
        <v>120.07701176211708</v>
      </c>
      <c r="J54" s="19"/>
    </row>
    <row r="55" spans="2:10" ht="14.25">
      <c r="B55" s="16">
        <f t="shared" si="4"/>
        <v>46</v>
      </c>
      <c r="C55" s="19">
        <f t="shared" si="5"/>
        <v>94598.09997472167</v>
      </c>
      <c r="D55" s="17">
        <f t="shared" si="6"/>
        <v>23313848.421822455</v>
      </c>
      <c r="E55" s="17">
        <f t="shared" si="0"/>
        <v>19482.54487535417</v>
      </c>
      <c r="F55" s="17">
        <f t="shared" si="1"/>
        <v>95198.21438910835</v>
      </c>
      <c r="G55" s="17">
        <f t="shared" si="7"/>
        <v>114680.75926446253</v>
      </c>
      <c r="H55" s="17">
        <f t="shared" si="2"/>
        <v>23294365.8769471</v>
      </c>
      <c r="I55" s="2">
        <f t="shared" si="3"/>
        <v>120.56622037160655</v>
      </c>
      <c r="J55" s="19"/>
    </row>
    <row r="56" spans="2:10" ht="14.25">
      <c r="B56" s="16">
        <f t="shared" si="4"/>
        <v>47</v>
      </c>
      <c r="C56" s="19">
        <f t="shared" si="5"/>
        <v>94904.13004427776</v>
      </c>
      <c r="D56" s="17">
        <f t="shared" si="6"/>
        <v>23389270.00699138</v>
      </c>
      <c r="E56" s="17">
        <f t="shared" si="0"/>
        <v>19641.797011427247</v>
      </c>
      <c r="F56" s="17">
        <f t="shared" si="1"/>
        <v>95506.18586188147</v>
      </c>
      <c r="G56" s="17">
        <f t="shared" si="7"/>
        <v>115147.98287330872</v>
      </c>
      <c r="H56" s="17">
        <f t="shared" si="2"/>
        <v>23369628.20997995</v>
      </c>
      <c r="I56" s="2">
        <f t="shared" si="3"/>
        <v>121.0574220775271</v>
      </c>
      <c r="J56" s="19"/>
    </row>
    <row r="57" spans="2:10" ht="14.25">
      <c r="B57" s="16">
        <f t="shared" si="4"/>
        <v>48</v>
      </c>
      <c r="C57" s="19">
        <f t="shared" si="5"/>
        <v>95210.75810530037</v>
      </c>
      <c r="D57" s="17">
        <f t="shared" si="6"/>
        <v>23464838.96808525</v>
      </c>
      <c r="E57" s="17">
        <f t="shared" si="0"/>
        <v>19802.350889290567</v>
      </c>
      <c r="F57" s="17">
        <f t="shared" si="1"/>
        <v>95814.75911968145</v>
      </c>
      <c r="G57" s="17">
        <f t="shared" si="7"/>
        <v>115617.11000897201</v>
      </c>
      <c r="H57" s="17">
        <f t="shared" si="2"/>
        <v>23445036.61719596</v>
      </c>
      <c r="I57" s="2">
        <f t="shared" si="3"/>
        <v>121.55062500000031</v>
      </c>
      <c r="J57" s="19"/>
    </row>
    <row r="58" spans="2:10" ht="14.25">
      <c r="B58" s="16">
        <f t="shared" si="4"/>
        <v>49</v>
      </c>
      <c r="C58" s="19">
        <f t="shared" si="5"/>
        <v>95517.98129062355</v>
      </c>
      <c r="D58" s="17">
        <f t="shared" si="6"/>
        <v>23540554.598486584</v>
      </c>
      <c r="E58" s="17">
        <f t="shared" si="0"/>
        <v>19964.2171495027</v>
      </c>
      <c r="F58" s="17">
        <f t="shared" si="1"/>
        <v>96123.93127715355</v>
      </c>
      <c r="G58" s="17">
        <f t="shared" si="7"/>
        <v>116088.14842665625</v>
      </c>
      <c r="H58" s="17">
        <f t="shared" si="2"/>
        <v>23520590.38133708</v>
      </c>
      <c r="I58" s="2">
        <f t="shared" si="3"/>
        <v>122.04583729223013</v>
      </c>
      <c r="J58" s="19"/>
    </row>
    <row r="59" spans="2:10" ht="14.25">
      <c r="B59" s="16">
        <f t="shared" si="4"/>
        <v>50</v>
      </c>
      <c r="C59" s="19">
        <f t="shared" si="5"/>
        <v>95825.79667805508</v>
      </c>
      <c r="D59" s="17">
        <f t="shared" si="6"/>
        <v>23616416.178015135</v>
      </c>
      <c r="E59" s="17">
        <f t="shared" si="0"/>
        <v>20127.406519599157</v>
      </c>
      <c r="F59" s="17">
        <f t="shared" si="1"/>
        <v>96433.69939356181</v>
      </c>
      <c r="G59" s="17">
        <f t="shared" si="7"/>
        <v>116561.10591316097</v>
      </c>
      <c r="H59" s="17">
        <f t="shared" si="2"/>
        <v>23596288.771495536</v>
      </c>
      <c r="I59" s="2">
        <f t="shared" si="3"/>
        <v>122.54306714063769</v>
      </c>
      <c r="J59" s="19"/>
    </row>
    <row r="60" spans="2:10" ht="14.25">
      <c r="B60" s="16">
        <f t="shared" si="4"/>
        <v>51</v>
      </c>
      <c r="C60" s="19">
        <f t="shared" si="5"/>
        <v>96134.20128978416</v>
      </c>
      <c r="D60" s="17">
        <f t="shared" si="6"/>
        <v>23692422.97278532</v>
      </c>
      <c r="E60" s="17">
        <f t="shared" si="0"/>
        <v>20291.929814803414</v>
      </c>
      <c r="F60" s="17">
        <f t="shared" si="1"/>
        <v>96744.06047220674</v>
      </c>
      <c r="G60" s="17">
        <f t="shared" si="7"/>
        <v>117035.99028701015</v>
      </c>
      <c r="H60" s="17">
        <f t="shared" si="2"/>
        <v>23672131.042970516</v>
      </c>
      <c r="I60" s="2">
        <f t="shared" si="3"/>
        <v>123.04232276499658</v>
      </c>
      <c r="J60" s="19"/>
    </row>
    <row r="61" spans="2:10" ht="14.25">
      <c r="B61" s="16">
        <f t="shared" si="4"/>
        <v>52</v>
      </c>
      <c r="C61" s="19">
        <f t="shared" si="5"/>
        <v>96443.19209180772</v>
      </c>
      <c r="D61" s="17">
        <f t="shared" si="6"/>
        <v>23768574.235062324</v>
      </c>
      <c r="E61" s="17">
        <f t="shared" si="0"/>
        <v>20457.797938743475</v>
      </c>
      <c r="F61" s="17">
        <f t="shared" si="1"/>
        <v>97055.01145983783</v>
      </c>
      <c r="G61" s="17">
        <f t="shared" si="7"/>
        <v>117512.8093985813</v>
      </c>
      <c r="H61" s="17">
        <f t="shared" si="2"/>
        <v>23748116.43712358</v>
      </c>
      <c r="I61" s="2">
        <f t="shared" si="3"/>
        <v>123.5436124185688</v>
      </c>
      <c r="J61" s="19"/>
    </row>
    <row r="62" spans="2:10" ht="14.25">
      <c r="B62" s="16">
        <f t="shared" si="4"/>
        <v>53</v>
      </c>
      <c r="C62" s="19">
        <f t="shared" si="5"/>
        <v>96752.76599333808</v>
      </c>
      <c r="D62" s="17">
        <f t="shared" si="6"/>
        <v>23844869.20311692</v>
      </c>
      <c r="E62" s="17">
        <f t="shared" si="0"/>
        <v>20625.02188417464</v>
      </c>
      <c r="F62" s="17">
        <f t="shared" si="1"/>
        <v>97366.54924606076</v>
      </c>
      <c r="G62" s="17">
        <f t="shared" si="7"/>
        <v>117991.5711302354</v>
      </c>
      <c r="H62" s="17">
        <f t="shared" si="2"/>
        <v>23824244.181232747</v>
      </c>
      <c r="I62" s="2">
        <f t="shared" si="3"/>
        <v>124.04694438824113</v>
      </c>
      <c r="J62" s="19"/>
    </row>
    <row r="63" spans="2:10" ht="14.25">
      <c r="B63" s="16">
        <f t="shared" si="4"/>
        <v>54</v>
      </c>
      <c r="C63" s="19">
        <f t="shared" si="5"/>
        <v>97062.9198462069</v>
      </c>
      <c r="D63" s="17">
        <f t="shared" si="6"/>
        <v>23921307.101078954</v>
      </c>
      <c r="E63" s="17">
        <f t="shared" si="0"/>
        <v>20793.612733708098</v>
      </c>
      <c r="F63" s="17">
        <f t="shared" si="1"/>
        <v>97678.67066273907</v>
      </c>
      <c r="G63" s="17">
        <f t="shared" si="7"/>
        <v>118472.28339644716</v>
      </c>
      <c r="H63" s="17">
        <f t="shared" si="2"/>
        <v>23900513.488345247</v>
      </c>
      <c r="I63" s="2">
        <f t="shared" si="3"/>
        <v>124.55232699466217</v>
      </c>
      <c r="J63" s="19"/>
    </row>
    <row r="64" spans="2:10" ht="14.25">
      <c r="B64" s="16">
        <f t="shared" si="4"/>
        <v>55</v>
      </c>
      <c r="C64" s="19">
        <f t="shared" si="5"/>
        <v>97373.65044427663</v>
      </c>
      <c r="D64" s="17">
        <f t="shared" si="6"/>
        <v>23997887.138789523</v>
      </c>
      <c r="E64" s="17">
        <f t="shared" si="0"/>
        <v>20963.581660545227</v>
      </c>
      <c r="F64" s="17">
        <f t="shared" si="1"/>
        <v>97991.37248339056</v>
      </c>
      <c r="G64" s="17">
        <f t="shared" si="7"/>
        <v>118954.95414393579</v>
      </c>
      <c r="H64" s="17">
        <f t="shared" si="2"/>
        <v>23976923.557128977</v>
      </c>
      <c r="I64" s="2">
        <f t="shared" si="3"/>
        <v>125.05976859237987</v>
      </c>
      <c r="J64" s="19"/>
    </row>
    <row r="65" spans="2:10" ht="14.25">
      <c r="B65" s="16">
        <f t="shared" si="4"/>
        <v>56</v>
      </c>
      <c r="C65" s="19">
        <f t="shared" si="5"/>
        <v>97684.95452282205</v>
      </c>
      <c r="D65" s="17">
        <f t="shared" si="6"/>
        <v>24074608.5116518</v>
      </c>
      <c r="E65" s="17">
        <f t="shared" si="0"/>
        <v>21134.939929218206</v>
      </c>
      <c r="F65" s="17">
        <f t="shared" si="1"/>
        <v>98304.65142257819</v>
      </c>
      <c r="G65" s="17">
        <f t="shared" si="7"/>
        <v>119439.59135179639</v>
      </c>
      <c r="H65" s="17">
        <f t="shared" si="2"/>
        <v>24053473.571722582</v>
      </c>
      <c r="I65" s="2">
        <f t="shared" si="3"/>
        <v>125.56927756997965</v>
      </c>
      <c r="J65" s="19"/>
    </row>
    <row r="66" spans="2:10" ht="14.25">
      <c r="B66" s="16">
        <f t="shared" si="4"/>
        <v>57</v>
      </c>
      <c r="C66" s="19">
        <f t="shared" si="5"/>
        <v>97996.82875791192</v>
      </c>
      <c r="D66" s="17">
        <f t="shared" si="6"/>
        <v>24151470.400480494</v>
      </c>
      <c r="E66" s="17">
        <f t="shared" si="0"/>
        <v>21307.69889633663</v>
      </c>
      <c r="F66" s="17">
        <f t="shared" si="1"/>
        <v>98618.50413529536</v>
      </c>
      <c r="G66" s="17">
        <f t="shared" si="7"/>
        <v>119926.20303163199</v>
      </c>
      <c r="H66" s="17">
        <f t="shared" si="2"/>
        <v>24130162.701584157</v>
      </c>
      <c r="I66" s="2">
        <f t="shared" si="3"/>
        <v>126.08086235022304</v>
      </c>
      <c r="J66" s="19"/>
    </row>
    <row r="67" spans="2:10" ht="14.25">
      <c r="B67" s="16">
        <f t="shared" si="4"/>
        <v>58</v>
      </c>
      <c r="C67" s="19">
        <f t="shared" si="5"/>
        <v>98309.2697658278</v>
      </c>
      <c r="D67" s="17">
        <f t="shared" si="6"/>
        <v>24228471.971349984</v>
      </c>
      <c r="E67" s="17">
        <f t="shared" si="0"/>
        <v>21481.87001134004</v>
      </c>
      <c r="F67" s="17">
        <f t="shared" si="1"/>
        <v>98932.92721634578</v>
      </c>
      <c r="G67" s="17">
        <f t="shared" si="7"/>
        <v>120414.79722768582</v>
      </c>
      <c r="H67" s="17">
        <f t="shared" si="2"/>
        <v>24206990.101338644</v>
      </c>
      <c r="I67" s="2">
        <f t="shared" si="3"/>
        <v>126.59453139018699</v>
      </c>
      <c r="J67" s="19"/>
    </row>
    <row r="68" spans="2:10" ht="14.25">
      <c r="B68" s="16">
        <f t="shared" si="4"/>
        <v>59</v>
      </c>
      <c r="C68" s="19">
        <f t="shared" si="5"/>
        <v>98622.27410240471</v>
      </c>
      <c r="D68" s="17">
        <f t="shared" si="6"/>
        <v>24305612.37544105</v>
      </c>
      <c r="E68" s="17">
        <f t="shared" si="0"/>
        <v>21657.46481725671</v>
      </c>
      <c r="F68" s="17">
        <f t="shared" si="1"/>
        <v>99247.91719971762</v>
      </c>
      <c r="G68" s="17">
        <f t="shared" si="7"/>
        <v>120905.38201697433</v>
      </c>
      <c r="H68" s="17">
        <f t="shared" si="2"/>
        <v>24283954.910623793</v>
      </c>
      <c r="I68" s="2">
        <f t="shared" si="3"/>
        <v>127.11029318140356</v>
      </c>
      <c r="J68" s="19"/>
    </row>
    <row r="69" spans="2:10" ht="14.25">
      <c r="B69" s="16">
        <f t="shared" si="4"/>
        <v>60</v>
      </c>
      <c r="C69" s="19">
        <f t="shared" si="5"/>
        <v>98935.8382624127</v>
      </c>
      <c r="D69" s="17">
        <f t="shared" si="6"/>
        <v>24382890.748886205</v>
      </c>
      <c r="E69" s="17">
        <f t="shared" si="0"/>
        <v>21834.494951468732</v>
      </c>
      <c r="F69" s="17">
        <f t="shared" si="1"/>
        <v>99563.47055795201</v>
      </c>
      <c r="G69" s="17">
        <f t="shared" si="7"/>
        <v>121397.96550942074</v>
      </c>
      <c r="H69" s="17">
        <f t="shared" si="2"/>
        <v>24361056.253934737</v>
      </c>
      <c r="I69" s="2">
        <f t="shared" si="3"/>
        <v>127.62815625000043</v>
      </c>
      <c r="J69" s="19"/>
    </row>
    <row r="70" spans="2:10" ht="14.25">
      <c r="B70" s="16">
        <f t="shared" si="4"/>
        <v>61</v>
      </c>
      <c r="C70" s="19">
        <f t="shared" si="5"/>
        <v>99249.95867894962</v>
      </c>
      <c r="D70" s="17">
        <f t="shared" si="6"/>
        <v>24460306.212613687</v>
      </c>
      <c r="E70" s="17">
        <f t="shared" si="0"/>
        <v>22012.9721464833</v>
      </c>
      <c r="F70" s="17">
        <f t="shared" si="1"/>
        <v>99879.5837015059</v>
      </c>
      <c r="G70" s="17">
        <f t="shared" si="7"/>
        <v>121892.55584798919</v>
      </c>
      <c r="H70" s="17">
        <f t="shared" si="2"/>
        <v>24438293.240467202</v>
      </c>
      <c r="I70" s="2">
        <f t="shared" si="3"/>
        <v>128.14812915684175</v>
      </c>
      <c r="J70" s="19"/>
    </row>
    <row r="71" spans="2:10" ht="14.25">
      <c r="B71" s="16">
        <f t="shared" si="4"/>
        <v>62</v>
      </c>
      <c r="C71" s="19">
        <f t="shared" si="5"/>
        <v>99564.63172275946</v>
      </c>
      <c r="D71" s="17">
        <f t="shared" si="6"/>
        <v>24537857.87218996</v>
      </c>
      <c r="E71" s="17">
        <f t="shared" si="0"/>
        <v>22192.908230710163</v>
      </c>
      <c r="F71" s="17">
        <f t="shared" si="1"/>
        <v>100196.25297810901</v>
      </c>
      <c r="G71" s="17">
        <f t="shared" si="7"/>
        <v>122389.16120881918</v>
      </c>
      <c r="H71" s="17">
        <f t="shared" si="2"/>
        <v>24515664.96395925</v>
      </c>
      <c r="I71" s="2">
        <f t="shared" si="3"/>
        <v>128.67022049766967</v>
      </c>
      <c r="J71" s="19"/>
    </row>
    <row r="72" spans="2:10" ht="14.25">
      <c r="B72" s="16">
        <f t="shared" si="4"/>
        <v>63</v>
      </c>
      <c r="C72" s="19">
        <f t="shared" si="5"/>
        <v>99879.8537016213</v>
      </c>
      <c r="D72" s="17">
        <f t="shared" si="6"/>
        <v>24615544.817660872</v>
      </c>
      <c r="E72" s="17">
        <f t="shared" si="0"/>
        <v>22374.315129245573</v>
      </c>
      <c r="F72" s="17">
        <f t="shared" si="1"/>
        <v>100513.47467211523</v>
      </c>
      <c r="G72" s="17">
        <f t="shared" si="7"/>
        <v>122887.7898013608</v>
      </c>
      <c r="H72" s="17">
        <f t="shared" si="2"/>
        <v>24593170.502531625</v>
      </c>
      <c r="I72" s="2">
        <f t="shared" si="3"/>
        <v>129.19443890324652</v>
      </c>
      <c r="J72" s="19"/>
    </row>
    <row r="73" spans="2:10" ht="14.25">
      <c r="B73" s="16">
        <f t="shared" si="4"/>
        <v>64</v>
      </c>
      <c r="C73" s="19">
        <f t="shared" si="5"/>
        <v>100195.62085968256</v>
      </c>
      <c r="D73" s="17">
        <f t="shared" si="6"/>
        <v>24693366.123391308</v>
      </c>
      <c r="E73" s="17">
        <f t="shared" si="0"/>
        <v>22557.20486466265</v>
      </c>
      <c r="F73" s="17">
        <f t="shared" si="1"/>
        <v>100831.24500384786</v>
      </c>
      <c r="G73" s="17">
        <f t="shared" si="7"/>
        <v>123388.4498685105</v>
      </c>
      <c r="H73" s="17">
        <f t="shared" si="2"/>
        <v>24670808.918526646</v>
      </c>
      <c r="I73" s="2">
        <f t="shared" si="3"/>
        <v>129.72079303949735</v>
      </c>
      <c r="J73" s="19"/>
    </row>
    <row r="74" spans="2:10" ht="14.25">
      <c r="B74" s="16">
        <f t="shared" si="4"/>
        <v>65</v>
      </c>
      <c r="C74" s="19">
        <f t="shared" si="5"/>
        <v>100511.92937681451</v>
      </c>
      <c r="D74" s="17">
        <f t="shared" si="6"/>
        <v>24771320.84790346</v>
      </c>
      <c r="E74" s="17">
        <f aca="true" t="shared" si="8" ref="E74:E137">IF(B74="","",G74-F74)</f>
        <v>22741.58955780817</v>
      </c>
      <c r="F74" s="17">
        <f aca="true" t="shared" si="9" ref="F74:F137">IF(B74="","",D74*Vextir/12)</f>
        <v>101149.56012893912</v>
      </c>
      <c r="G74" s="17">
        <f t="shared" si="7"/>
        <v>123891.14968674729</v>
      </c>
      <c r="H74" s="17">
        <f aca="true" t="shared" si="10" ref="H74:H137">IF(B74="","",D74-E74)</f>
        <v>24748579.258345652</v>
      </c>
      <c r="I74" s="2">
        <f aca="true" t="shared" si="11" ref="I74:I137">IF((OR(B74="",I73="")),"",I73*(1+Mán.verðbólga))</f>
        <v>130.2492916076533</v>
      </c>
      <c r="J74" s="19"/>
    </row>
    <row r="75" spans="2:10" ht="14.25">
      <c r="B75" s="16">
        <f aca="true" t="shared" si="12" ref="B75:B138">IF(OR(B74="",B74=Fj.afborgana),"",B74+1)</f>
        <v>66</v>
      </c>
      <c r="C75" s="19">
        <f aca="true" t="shared" si="13" ref="C75:C138">IF(B75="","",IF(Verðbólga=0,0,+H74*I75/I74-H74))</f>
        <v>100828.77536793426</v>
      </c>
      <c r="D75" s="17">
        <f aca="true" t="shared" si="14" ref="D75:D138">IF(B75="","",IF(OR(Verðbólga="",Verðbólga=0),H74,H74*I75/I74))</f>
        <v>24849408.033713587</v>
      </c>
      <c r="E75" s="17">
        <f t="shared" si="8"/>
        <v>22927.481428605795</v>
      </c>
      <c r="F75" s="17">
        <f t="shared" si="9"/>
        <v>101468.41613766382</v>
      </c>
      <c r="G75" s="17">
        <f aca="true" t="shared" si="15" ref="G75:G138">IF(B75="","",PMT(Vextir/12,Fj.afborgana-B74,-D75))</f>
        <v>124395.89756626962</v>
      </c>
      <c r="H75" s="17">
        <f t="shared" si="10"/>
        <v>24826480.552284982</v>
      </c>
      <c r="I75" s="2">
        <f t="shared" si="11"/>
        <v>130.7799433443954</v>
      </c>
      <c r="J75" s="19"/>
    </row>
    <row r="76" spans="2:10" ht="14.25">
      <c r="B76" s="16">
        <f t="shared" si="12"/>
        <v>67</v>
      </c>
      <c r="C76" s="19">
        <f t="shared" si="13"/>
        <v>101146.15488234907</v>
      </c>
      <c r="D76" s="17">
        <f t="shared" si="14"/>
        <v>24927626.70716733</v>
      </c>
      <c r="E76" s="17">
        <f t="shared" si="8"/>
        <v>23114.892796866072</v>
      </c>
      <c r="F76" s="17">
        <f t="shared" si="9"/>
        <v>101787.8090542666</v>
      </c>
      <c r="G76" s="17">
        <f t="shared" si="15"/>
        <v>124902.70185113268</v>
      </c>
      <c r="H76" s="17">
        <f t="shared" si="10"/>
        <v>24904511.814370465</v>
      </c>
      <c r="I76" s="2">
        <f t="shared" si="11"/>
        <v>131.312757021999</v>
      </c>
      <c r="J76" s="19"/>
    </row>
    <row r="77" spans="2:10" ht="14.25">
      <c r="B77" s="16">
        <f t="shared" si="12"/>
        <v>68</v>
      </c>
      <c r="C77" s="19">
        <f t="shared" si="13"/>
        <v>101464.06390307844</v>
      </c>
      <c r="D77" s="17">
        <f t="shared" si="14"/>
        <v>25005975.878273543</v>
      </c>
      <c r="E77" s="17">
        <f t="shared" si="8"/>
        <v>23303.836083102666</v>
      </c>
      <c r="F77" s="17">
        <f t="shared" si="9"/>
        <v>102107.73483628365</v>
      </c>
      <c r="G77" s="17">
        <f t="shared" si="15"/>
        <v>125411.57091938631</v>
      </c>
      <c r="H77" s="17">
        <f t="shared" si="10"/>
        <v>24982672.04219044</v>
      </c>
      <c r="I77" s="2">
        <f t="shared" si="11"/>
        <v>131.84774144847876</v>
      </c>
      <c r="J77" s="19"/>
    </row>
    <row r="78" spans="2:10" ht="14.25">
      <c r="B78" s="16">
        <f t="shared" si="12"/>
        <v>69</v>
      </c>
      <c r="C78" s="19">
        <f t="shared" si="13"/>
        <v>101782.49834617227</v>
      </c>
      <c r="D78" s="17">
        <f t="shared" si="14"/>
        <v>25084454.540536612</v>
      </c>
      <c r="E78" s="17">
        <f t="shared" si="8"/>
        <v>23494.323809355847</v>
      </c>
      <c r="F78" s="17">
        <f t="shared" si="9"/>
        <v>102428.18937385785</v>
      </c>
      <c r="G78" s="17">
        <f t="shared" si="15"/>
        <v>125922.5131832137</v>
      </c>
      <c r="H78" s="17">
        <f t="shared" si="10"/>
        <v>25060960.216727257</v>
      </c>
      <c r="I78" s="2">
        <f t="shared" si="11"/>
        <v>132.3849054677343</v>
      </c>
      <c r="J78" s="19"/>
    </row>
    <row r="79" spans="2:10" ht="14.25">
      <c r="B79" s="16">
        <f t="shared" si="12"/>
        <v>70</v>
      </c>
      <c r="C79" s="19">
        <f t="shared" si="13"/>
        <v>102101.45406003296</v>
      </c>
      <c r="D79" s="17">
        <f t="shared" si="14"/>
        <v>25163061.67078729</v>
      </c>
      <c r="E79" s="17">
        <f t="shared" si="8"/>
        <v>23686.36860002209</v>
      </c>
      <c r="F79" s="17">
        <f t="shared" si="9"/>
        <v>102749.1684890481</v>
      </c>
      <c r="G79" s="17">
        <f t="shared" si="15"/>
        <v>126435.53708907019</v>
      </c>
      <c r="H79" s="17">
        <f t="shared" si="10"/>
        <v>25139375.302187268</v>
      </c>
      <c r="I79" s="2">
        <f t="shared" si="11"/>
        <v>132.92425795969646</v>
      </c>
      <c r="J79" s="19"/>
    </row>
    <row r="80" spans="2:10" ht="14.25">
      <c r="B80" s="16">
        <f t="shared" si="12"/>
        <v>71</v>
      </c>
      <c r="C80" s="19">
        <f t="shared" si="13"/>
        <v>102420.92682470381</v>
      </c>
      <c r="D80" s="17">
        <f t="shared" si="14"/>
        <v>25241796.22901197</v>
      </c>
      <c r="E80" s="17">
        <f t="shared" si="8"/>
        <v>23879.983182690907</v>
      </c>
      <c r="F80" s="17">
        <f t="shared" si="9"/>
        <v>103070.66793513222</v>
      </c>
      <c r="G80" s="17">
        <f t="shared" si="15"/>
        <v>126950.65111782313</v>
      </c>
      <c r="H80" s="17">
        <f t="shared" si="10"/>
        <v>25217916.24582928</v>
      </c>
      <c r="I80" s="2">
        <f t="shared" si="11"/>
        <v>133.46580784047387</v>
      </c>
      <c r="J80" s="19"/>
    </row>
    <row r="81" spans="2:10" ht="14.25">
      <c r="B81" s="16">
        <f t="shared" si="12"/>
        <v>72</v>
      </c>
      <c r="C81" s="19">
        <f t="shared" si="13"/>
        <v>102740.91235118732</v>
      </c>
      <c r="D81" s="17">
        <f t="shared" si="14"/>
        <v>25320657.158180468</v>
      </c>
      <c r="E81" s="17">
        <f t="shared" si="8"/>
        <v>24075.18038898833</v>
      </c>
      <c r="F81" s="17">
        <f t="shared" si="9"/>
        <v>103392.68339590357</v>
      </c>
      <c r="G81" s="17">
        <f t="shared" si="15"/>
        <v>127467.8637848919</v>
      </c>
      <c r="H81" s="17">
        <f t="shared" si="10"/>
        <v>25296581.97779148</v>
      </c>
      <c r="I81" s="2">
        <f t="shared" si="11"/>
        <v>134.0095640625006</v>
      </c>
      <c r="J81" s="19"/>
    </row>
    <row r="82" spans="2:10" ht="14.25">
      <c r="B82" s="16">
        <f t="shared" si="12"/>
        <v>73</v>
      </c>
      <c r="C82" s="19">
        <f t="shared" si="13"/>
        <v>103061.40628072992</v>
      </c>
      <c r="D82" s="17">
        <f t="shared" si="14"/>
        <v>25399643.38407221</v>
      </c>
      <c r="E82" s="17">
        <f t="shared" si="8"/>
        <v>24271.973155427273</v>
      </c>
      <c r="F82" s="17">
        <f t="shared" si="9"/>
        <v>103715.21048496153</v>
      </c>
      <c r="G82" s="17">
        <f t="shared" si="15"/>
        <v>127987.1836403888</v>
      </c>
      <c r="H82" s="17">
        <f t="shared" si="10"/>
        <v>25375371.410916783</v>
      </c>
      <c r="I82" s="2">
        <f t="shared" si="11"/>
        <v>134.55553561468398</v>
      </c>
      <c r="J82" s="19"/>
    </row>
    <row r="83" spans="2:10" ht="14.25">
      <c r="B83" s="16">
        <f t="shared" si="12"/>
        <v>74</v>
      </c>
      <c r="C83" s="19">
        <f t="shared" si="13"/>
        <v>103382.40418412536</v>
      </c>
      <c r="D83" s="17">
        <f t="shared" si="14"/>
        <v>25478753.81510091</v>
      </c>
      <c r="E83" s="17">
        <f t="shared" si="8"/>
        <v>24470.374524264873</v>
      </c>
      <c r="F83" s="17">
        <f t="shared" si="9"/>
        <v>104038.24474499538</v>
      </c>
      <c r="G83" s="17">
        <f t="shared" si="15"/>
        <v>128508.61926926025</v>
      </c>
      <c r="H83" s="17">
        <f t="shared" si="10"/>
        <v>25454283.440576643</v>
      </c>
      <c r="I83" s="2">
        <f t="shared" si="11"/>
        <v>135.1037315225533</v>
      </c>
      <c r="J83" s="19"/>
    </row>
    <row r="84" spans="2:10" ht="14.25">
      <c r="B84" s="16">
        <f t="shared" si="12"/>
        <v>75</v>
      </c>
      <c r="C84" s="19">
        <f t="shared" si="13"/>
        <v>103703.90156098083</v>
      </c>
      <c r="D84" s="17">
        <f t="shared" si="14"/>
        <v>25557987.342137624</v>
      </c>
      <c r="E84" s="17">
        <f t="shared" si="8"/>
        <v>24670.39764436701</v>
      </c>
      <c r="F84" s="17">
        <f t="shared" si="9"/>
        <v>104361.78164706197</v>
      </c>
      <c r="G84" s="17">
        <f t="shared" si="15"/>
        <v>129032.17929142898</v>
      </c>
      <c r="H84" s="17">
        <f t="shared" si="10"/>
        <v>25533316.944493257</v>
      </c>
      <c r="I84" s="2">
        <f t="shared" si="11"/>
        <v>135.65416084840896</v>
      </c>
      <c r="J84" s="19"/>
    </row>
    <row r="85" spans="2:10" ht="14.25">
      <c r="B85" s="16">
        <f t="shared" si="12"/>
        <v>76</v>
      </c>
      <c r="C85" s="19">
        <f t="shared" si="13"/>
        <v>104025.8938389942</v>
      </c>
      <c r="D85" s="17">
        <f t="shared" si="14"/>
        <v>25637342.83833225</v>
      </c>
      <c r="E85" s="17">
        <f t="shared" si="8"/>
        <v>24872.055772079475</v>
      </c>
      <c r="F85" s="17">
        <f t="shared" si="9"/>
        <v>104685.8165898567</v>
      </c>
      <c r="G85" s="17">
        <f t="shared" si="15"/>
        <v>129557.87236193617</v>
      </c>
      <c r="H85" s="17">
        <f t="shared" si="10"/>
        <v>25612470.78256017</v>
      </c>
      <c r="I85" s="2">
        <f t="shared" si="11"/>
        <v>136.20683269147233</v>
      </c>
      <c r="J85" s="19"/>
    </row>
    <row r="86" spans="2:10" ht="14.25">
      <c r="B86" s="16">
        <f t="shared" si="12"/>
        <v>77</v>
      </c>
      <c r="C86" s="19">
        <f t="shared" si="13"/>
        <v>104348.37637322396</v>
      </c>
      <c r="D86" s="17">
        <f t="shared" si="14"/>
        <v>25716819.158933394</v>
      </c>
      <c r="E86" s="17">
        <f t="shared" si="8"/>
        <v>25075.36227210678</v>
      </c>
      <c r="F86" s="17">
        <f t="shared" si="9"/>
        <v>105010.34489897803</v>
      </c>
      <c r="G86" s="17">
        <f t="shared" si="15"/>
        <v>130085.70717108481</v>
      </c>
      <c r="H86" s="17">
        <f t="shared" si="10"/>
        <v>25691743.796661288</v>
      </c>
      <c r="I86" s="2">
        <f t="shared" si="11"/>
        <v>136.76175618803606</v>
      </c>
      <c r="J86" s="19"/>
    </row>
    <row r="87" spans="2:10" ht="14.25">
      <c r="B87" s="16">
        <f t="shared" si="12"/>
        <v>78</v>
      </c>
      <c r="C87" s="19">
        <f t="shared" si="13"/>
        <v>104671.34444538131</v>
      </c>
      <c r="D87" s="17">
        <f t="shared" si="14"/>
        <v>25796415.14110667</v>
      </c>
      <c r="E87" s="17">
        <f t="shared" si="8"/>
        <v>25280.330618397697</v>
      </c>
      <c r="F87" s="17">
        <f t="shared" si="9"/>
        <v>105335.36182618556</v>
      </c>
      <c r="G87" s="17">
        <f t="shared" si="15"/>
        <v>130615.69244458326</v>
      </c>
      <c r="H87" s="17">
        <f t="shared" si="10"/>
        <v>25771134.810488272</v>
      </c>
      <c r="I87" s="2">
        <f t="shared" si="11"/>
        <v>137.31894051161527</v>
      </c>
      <c r="J87" s="19"/>
    </row>
    <row r="88" spans="2:10" ht="14.25">
      <c r="B88" s="16">
        <f t="shared" si="12"/>
        <v>79</v>
      </c>
      <c r="C88" s="19">
        <f t="shared" si="13"/>
        <v>104994.79326302186</v>
      </c>
      <c r="D88" s="17">
        <f t="shared" si="14"/>
        <v>25876129.603751294</v>
      </c>
      <c r="E88" s="17">
        <f t="shared" si="8"/>
        <v>25486.974395038356</v>
      </c>
      <c r="F88" s="17">
        <f t="shared" si="9"/>
        <v>105660.86254865112</v>
      </c>
      <c r="G88" s="17">
        <f t="shared" si="15"/>
        <v>131147.83694368947</v>
      </c>
      <c r="H88" s="17">
        <f t="shared" si="10"/>
        <v>25850642.629356258</v>
      </c>
      <c r="I88" s="2">
        <f t="shared" si="11"/>
        <v>137.87839487309904</v>
      </c>
      <c r="J88" s="19"/>
    </row>
    <row r="89" spans="2:10" ht="14.25">
      <c r="B89" s="16">
        <f t="shared" si="12"/>
        <v>80</v>
      </c>
      <c r="C89" s="19">
        <f t="shared" si="13"/>
        <v>105318.71795885637</v>
      </c>
      <c r="D89" s="17">
        <f t="shared" si="14"/>
        <v>25955961.347315114</v>
      </c>
      <c r="E89" s="17">
        <f t="shared" si="8"/>
        <v>25695.307297152438</v>
      </c>
      <c r="F89" s="17">
        <f t="shared" si="9"/>
        <v>105986.84216820338</v>
      </c>
      <c r="G89" s="17">
        <f t="shared" si="15"/>
        <v>131682.14946535582</v>
      </c>
      <c r="H89" s="17">
        <f t="shared" si="10"/>
        <v>25930266.040017962</v>
      </c>
      <c r="I89" s="2">
        <f t="shared" si="11"/>
        <v>138.4401285209028</v>
      </c>
      <c r="J89" s="19"/>
    </row>
    <row r="90" spans="2:10" ht="14.25">
      <c r="B90" s="16">
        <f t="shared" si="12"/>
        <v>81</v>
      </c>
      <c r="C90" s="19">
        <f t="shared" si="13"/>
        <v>105643.1135899648</v>
      </c>
      <c r="D90" s="17">
        <f t="shared" si="14"/>
        <v>26035909.153607927</v>
      </c>
      <c r="E90" s="17">
        <f t="shared" si="8"/>
        <v>25905.34313180884</v>
      </c>
      <c r="F90" s="17">
        <f t="shared" si="9"/>
        <v>106313.29571056571</v>
      </c>
      <c r="G90" s="17">
        <f t="shared" si="15"/>
        <v>132218.63884237455</v>
      </c>
      <c r="H90" s="17">
        <f t="shared" si="10"/>
        <v>26010003.810476117</v>
      </c>
      <c r="I90" s="2">
        <f t="shared" si="11"/>
        <v>139.00415074112112</v>
      </c>
      <c r="J90" s="19"/>
    </row>
    <row r="91" spans="2:10" ht="14.25">
      <c r="B91" s="16">
        <f t="shared" si="12"/>
        <v>82</v>
      </c>
      <c r="C91" s="19">
        <f t="shared" si="13"/>
        <v>105967.97513704374</v>
      </c>
      <c r="D91" s="17">
        <f t="shared" si="14"/>
        <v>26115971.78561316</v>
      </c>
      <c r="E91" s="17">
        <f t="shared" si="8"/>
        <v>26117.09581893678</v>
      </c>
      <c r="F91" s="17">
        <f t="shared" si="9"/>
        <v>106640.21812458707</v>
      </c>
      <c r="G91" s="17">
        <f t="shared" si="15"/>
        <v>132757.31394352386</v>
      </c>
      <c r="H91" s="17">
        <f t="shared" si="10"/>
        <v>26089854.689794224</v>
      </c>
      <c r="I91" s="2">
        <f t="shared" si="11"/>
        <v>139.57047085768136</v>
      </c>
      <c r="J91" s="19"/>
    </row>
    <row r="92" spans="2:10" ht="14.25">
      <c r="B92" s="16">
        <f t="shared" si="12"/>
        <v>83</v>
      </c>
      <c r="C92" s="19">
        <f t="shared" si="13"/>
        <v>106293.29750362411</v>
      </c>
      <c r="D92" s="17">
        <f t="shared" si="14"/>
        <v>26196147.987297848</v>
      </c>
      <c r="E92" s="17">
        <f t="shared" si="8"/>
        <v>26330.57939224827</v>
      </c>
      <c r="F92" s="17">
        <f t="shared" si="9"/>
        <v>106967.60428146622</v>
      </c>
      <c r="G92" s="17">
        <f t="shared" si="15"/>
        <v>133298.1836737145</v>
      </c>
      <c r="H92" s="17">
        <f t="shared" si="10"/>
        <v>26169817.4079056</v>
      </c>
      <c r="I92" s="2">
        <f t="shared" si="11"/>
        <v>140.13909823249764</v>
      </c>
      <c r="J92" s="19"/>
    </row>
    <row r="93" spans="2:10" ht="14.25">
      <c r="B93" s="16">
        <f t="shared" si="12"/>
        <v>84</v>
      </c>
      <c r="C93" s="19">
        <f t="shared" si="13"/>
        <v>106619.07551528141</v>
      </c>
      <c r="D93" s="17">
        <f t="shared" si="14"/>
        <v>26276436.483420882</v>
      </c>
      <c r="E93" s="17">
        <f t="shared" si="8"/>
        <v>26545.80800016808</v>
      </c>
      <c r="F93" s="17">
        <f t="shared" si="9"/>
        <v>107295.44897396861</v>
      </c>
      <c r="G93" s="17">
        <f t="shared" si="15"/>
        <v>133841.2569741367</v>
      </c>
      <c r="H93" s="17">
        <f t="shared" si="10"/>
        <v>26249890.675420713</v>
      </c>
      <c r="I93" s="2">
        <f t="shared" si="11"/>
        <v>140.7100422656257</v>
      </c>
      <c r="J93" s="19"/>
    </row>
    <row r="94" spans="2:10" ht="14.25">
      <c r="B94" s="16">
        <f t="shared" si="12"/>
        <v>85</v>
      </c>
      <c r="C94" s="19">
        <f t="shared" si="13"/>
        <v>106945.30391890183</v>
      </c>
      <c r="D94" s="17">
        <f t="shared" si="14"/>
        <v>26356835.979339615</v>
      </c>
      <c r="E94" s="17">
        <f t="shared" si="8"/>
        <v>26762.795906771644</v>
      </c>
      <c r="F94" s="17">
        <f t="shared" si="9"/>
        <v>107623.74691563676</v>
      </c>
      <c r="G94" s="17">
        <f t="shared" si="15"/>
        <v>134386.5428224084</v>
      </c>
      <c r="H94" s="17">
        <f t="shared" si="10"/>
        <v>26330073.183432844</v>
      </c>
      <c r="I94" s="2">
        <f t="shared" si="11"/>
        <v>141.28331239541825</v>
      </c>
      <c r="J94" s="19"/>
    </row>
    <row r="95" spans="2:10" ht="14.25">
      <c r="B95" s="16">
        <f t="shared" si="12"/>
        <v>86</v>
      </c>
      <c r="C95" s="19">
        <f t="shared" si="13"/>
        <v>107271.97738182545</v>
      </c>
      <c r="D95" s="17">
        <f t="shared" si="14"/>
        <v>26437345.16081467</v>
      </c>
      <c r="E95" s="17">
        <f t="shared" si="8"/>
        <v>26981.557492730222</v>
      </c>
      <c r="F95" s="17">
        <f t="shared" si="9"/>
        <v>107952.49273999325</v>
      </c>
      <c r="G95" s="17">
        <f t="shared" si="15"/>
        <v>134934.05023272347</v>
      </c>
      <c r="H95" s="17">
        <f t="shared" si="10"/>
        <v>26410363.60332194</v>
      </c>
      <c r="I95" s="2">
        <f t="shared" si="11"/>
        <v>141.85891809868104</v>
      </c>
      <c r="J95" s="19"/>
    </row>
    <row r="96" spans="2:10" ht="14.25">
      <c r="B96" s="16">
        <f t="shared" si="12"/>
        <v>87</v>
      </c>
      <c r="C96" s="19">
        <f t="shared" si="13"/>
        <v>107599.09049109742</v>
      </c>
      <c r="D96" s="17">
        <f t="shared" si="14"/>
        <v>26517962.693813037</v>
      </c>
      <c r="E96" s="17">
        <f t="shared" si="8"/>
        <v>27202.107256264062</v>
      </c>
      <c r="F96" s="17">
        <f t="shared" si="9"/>
        <v>108281.68099973658</v>
      </c>
      <c r="G96" s="17">
        <f t="shared" si="15"/>
        <v>135483.78825600064</v>
      </c>
      <c r="H96" s="17">
        <f t="shared" si="10"/>
        <v>26490760.586556774</v>
      </c>
      <c r="I96" s="2">
        <f t="shared" si="11"/>
        <v>142.43686889082952</v>
      </c>
      <c r="J96" s="19"/>
    </row>
    <row r="97" spans="2:10" ht="14.25">
      <c r="B97" s="16">
        <f t="shared" si="12"/>
        <v>88</v>
      </c>
      <c r="C97" s="19">
        <f t="shared" si="13"/>
        <v>107926.63775262609</v>
      </c>
      <c r="D97" s="17">
        <f t="shared" si="14"/>
        <v>26598687.2243094</v>
      </c>
      <c r="E97" s="17">
        <f t="shared" si="8"/>
        <v>27424.459814103146</v>
      </c>
      <c r="F97" s="17">
        <f t="shared" si="9"/>
        <v>108611.30616593006</v>
      </c>
      <c r="G97" s="17">
        <f t="shared" si="15"/>
        <v>136035.7659800332</v>
      </c>
      <c r="H97" s="17">
        <f t="shared" si="10"/>
        <v>26571262.7644953</v>
      </c>
      <c r="I97" s="2">
        <f t="shared" si="11"/>
        <v>143.01717432604605</v>
      </c>
      <c r="J97" s="19"/>
    </row>
    <row r="98" spans="2:10" ht="14.25">
      <c r="B98" s="16">
        <f t="shared" si="12"/>
        <v>89</v>
      </c>
      <c r="C98" s="19">
        <f t="shared" si="13"/>
        <v>108254.61359040067</v>
      </c>
      <c r="D98" s="17">
        <f t="shared" si="14"/>
        <v>26679517.3780857</v>
      </c>
      <c r="E98" s="17">
        <f t="shared" si="8"/>
        <v>27648.629902456</v>
      </c>
      <c r="F98" s="17">
        <f t="shared" si="9"/>
        <v>108941.36262718328</v>
      </c>
      <c r="G98" s="17">
        <f t="shared" si="15"/>
        <v>136589.99252963928</v>
      </c>
      <c r="H98" s="17">
        <f t="shared" si="10"/>
        <v>26651868.748183243</v>
      </c>
      <c r="I98" s="2">
        <f t="shared" si="11"/>
        <v>143.59984399743797</v>
      </c>
      <c r="J98" s="19"/>
    </row>
    <row r="99" spans="2:10" ht="14.25">
      <c r="B99" s="16">
        <f t="shared" si="12"/>
        <v>90</v>
      </c>
      <c r="C99" s="19">
        <f t="shared" si="13"/>
        <v>108583.01234564558</v>
      </c>
      <c r="D99" s="17">
        <f t="shared" si="14"/>
        <v>26760451.76052889</v>
      </c>
      <c r="E99" s="17">
        <f t="shared" si="8"/>
        <v>27874.63237798633</v>
      </c>
      <c r="F99" s="17">
        <f t="shared" si="9"/>
        <v>109271.8446888263</v>
      </c>
      <c r="G99" s="17">
        <f t="shared" si="15"/>
        <v>137146.47706681263</v>
      </c>
      <c r="H99" s="17">
        <f t="shared" si="10"/>
        <v>26732577.128150903</v>
      </c>
      <c r="I99" s="2">
        <f t="shared" si="11"/>
        <v>144.18488753719612</v>
      </c>
      <c r="J99" s="19"/>
    </row>
    <row r="100" spans="2:10" ht="14.25">
      <c r="B100" s="16">
        <f t="shared" si="12"/>
        <v>91</v>
      </c>
      <c r="C100" s="19">
        <f t="shared" si="13"/>
        <v>108911.82827601582</v>
      </c>
      <c r="D100" s="17">
        <f t="shared" si="14"/>
        <v>26841488.95642692</v>
      </c>
      <c r="E100" s="17">
        <f t="shared" si="8"/>
        <v>28102.482218797537</v>
      </c>
      <c r="F100" s="17">
        <f t="shared" si="9"/>
        <v>109602.74657207659</v>
      </c>
      <c r="G100" s="17">
        <f t="shared" si="15"/>
        <v>137705.22879087413</v>
      </c>
      <c r="H100" s="17">
        <f t="shared" si="10"/>
        <v>26813386.47420812</v>
      </c>
      <c r="I100" s="2">
        <f t="shared" si="11"/>
        <v>144.77231461675407</v>
      </c>
      <c r="J100" s="19"/>
    </row>
    <row r="101" spans="2:10" ht="14.25">
      <c r="B101" s="16">
        <f t="shared" si="12"/>
        <v>92</v>
      </c>
      <c r="C101" s="19">
        <f t="shared" si="13"/>
        <v>109241.05555472523</v>
      </c>
      <c r="D101" s="17">
        <f t="shared" si="14"/>
        <v>26922627.529762845</v>
      </c>
      <c r="E101" s="17">
        <f t="shared" si="8"/>
        <v>28332.194525425468</v>
      </c>
      <c r="F101" s="17">
        <f t="shared" si="9"/>
        <v>109934.06241319829</v>
      </c>
      <c r="G101" s="17">
        <f t="shared" si="15"/>
        <v>138266.25693862376</v>
      </c>
      <c r="H101" s="17">
        <f t="shared" si="10"/>
        <v>26894295.33523742</v>
      </c>
      <c r="I101" s="2">
        <f t="shared" si="11"/>
        <v>145.362134946948</v>
      </c>
      <c r="J101" s="19"/>
    </row>
    <row r="102" spans="2:10" ht="14.25">
      <c r="B102" s="16">
        <f t="shared" si="12"/>
        <v>93</v>
      </c>
      <c r="C102" s="19">
        <f t="shared" si="13"/>
        <v>109570.68826975301</v>
      </c>
      <c r="D102" s="17">
        <f t="shared" si="14"/>
        <v>27003866.023507174</v>
      </c>
      <c r="E102" s="17">
        <f t="shared" si="8"/>
        <v>28563.784521839145</v>
      </c>
      <c r="F102" s="17">
        <f t="shared" si="9"/>
        <v>110265.78626265429</v>
      </c>
      <c r="G102" s="17">
        <f t="shared" si="15"/>
        <v>138829.57078449344</v>
      </c>
      <c r="H102" s="17">
        <f t="shared" si="10"/>
        <v>26975302.238985334</v>
      </c>
      <c r="I102" s="2">
        <f t="shared" si="11"/>
        <v>145.95435827817727</v>
      </c>
      <c r="J102" s="19"/>
    </row>
    <row r="103" spans="2:10" ht="14.25">
      <c r="B103" s="16">
        <f t="shared" si="12"/>
        <v>94</v>
      </c>
      <c r="C103" s="19">
        <f t="shared" si="13"/>
        <v>109900.72042295337</v>
      </c>
      <c r="D103" s="17">
        <f t="shared" si="14"/>
        <v>27085202.959408287</v>
      </c>
      <c r="E103" s="17">
        <f t="shared" si="8"/>
        <v>28797.267556449733</v>
      </c>
      <c r="F103" s="17">
        <f t="shared" si="9"/>
        <v>110597.91208425052</v>
      </c>
      <c r="G103" s="17">
        <f t="shared" si="15"/>
        <v>139395.17964070025</v>
      </c>
      <c r="H103" s="17">
        <f t="shared" si="10"/>
        <v>27056405.691851836</v>
      </c>
      <c r="I103" s="2">
        <f t="shared" si="11"/>
        <v>146.54899440056553</v>
      </c>
      <c r="J103" s="19"/>
    </row>
    <row r="104" spans="2:10" ht="14.25">
      <c r="B104" s="16">
        <f t="shared" si="12"/>
        <v>95</v>
      </c>
      <c r="C104" s="19">
        <f t="shared" si="13"/>
        <v>110231.14592920989</v>
      </c>
      <c r="D104" s="17">
        <f t="shared" si="14"/>
        <v>27166636.837781046</v>
      </c>
      <c r="E104" s="17">
        <f t="shared" si="8"/>
        <v>29032.659103127735</v>
      </c>
      <c r="F104" s="17">
        <f t="shared" si="9"/>
        <v>110930.4337542726</v>
      </c>
      <c r="G104" s="17">
        <f t="shared" si="15"/>
        <v>139963.09285740033</v>
      </c>
      <c r="H104" s="17">
        <f t="shared" si="10"/>
        <v>27137604.178677917</v>
      </c>
      <c r="I104" s="2">
        <f t="shared" si="11"/>
        <v>147.14605314412262</v>
      </c>
      <c r="J104" s="19"/>
    </row>
    <row r="105" spans="2:10" ht="14.25">
      <c r="B105" s="16">
        <f t="shared" si="12"/>
        <v>96</v>
      </c>
      <c r="C105" s="19">
        <f t="shared" si="13"/>
        <v>110561.95861558989</v>
      </c>
      <c r="D105" s="17">
        <f t="shared" si="14"/>
        <v>27248166.137293506</v>
      </c>
      <c r="E105" s="17">
        <f t="shared" si="8"/>
        <v>29269.97476222852</v>
      </c>
      <c r="F105" s="17">
        <f t="shared" si="9"/>
        <v>111263.34506061516</v>
      </c>
      <c r="G105" s="17">
        <f t="shared" si="15"/>
        <v>140533.31982284368</v>
      </c>
      <c r="H105" s="17">
        <f t="shared" si="10"/>
        <v>27218896.16253128</v>
      </c>
      <c r="I105" s="2">
        <f t="shared" si="11"/>
        <v>147.74554437890708</v>
      </c>
      <c r="J105" s="19"/>
    </row>
    <row r="106" spans="2:10" ht="14.25">
      <c r="B106" s="16">
        <f t="shared" si="12"/>
        <v>97</v>
      </c>
      <c r="C106" s="19">
        <f t="shared" si="13"/>
        <v>110893.15222042426</v>
      </c>
      <c r="D106" s="17">
        <f t="shared" si="14"/>
        <v>27329789.314751703</v>
      </c>
      <c r="E106" s="17">
        <f t="shared" si="8"/>
        <v>29509.230261626202</v>
      </c>
      <c r="F106" s="17">
        <f t="shared" si="9"/>
        <v>111596.6397019028</v>
      </c>
      <c r="G106" s="17">
        <f t="shared" si="15"/>
        <v>141105.869963529</v>
      </c>
      <c r="H106" s="17">
        <f t="shared" si="10"/>
        <v>27300280.084490076</v>
      </c>
      <c r="I106" s="2">
        <f t="shared" si="11"/>
        <v>148.34747801518927</v>
      </c>
      <c r="J106" s="19"/>
    </row>
    <row r="107" spans="2:10" ht="14.25">
      <c r="B107" s="16">
        <f t="shared" si="12"/>
        <v>98</v>
      </c>
      <c r="C107" s="19">
        <f t="shared" si="13"/>
        <v>111224.72039248422</v>
      </c>
      <c r="D107" s="17">
        <f t="shared" si="14"/>
        <v>27411504.80488256</v>
      </c>
      <c r="E107" s="17">
        <f t="shared" si="8"/>
        <v>29750.44145775601</v>
      </c>
      <c r="F107" s="17">
        <f t="shared" si="9"/>
        <v>111930.3112866038</v>
      </c>
      <c r="G107" s="17">
        <f t="shared" si="15"/>
        <v>141680.7527443598</v>
      </c>
      <c r="H107" s="17">
        <f t="shared" si="10"/>
        <v>27381754.363424804</v>
      </c>
      <c r="I107" s="2">
        <f t="shared" si="11"/>
        <v>148.9518640036152</v>
      </c>
      <c r="J107" s="19"/>
    </row>
    <row r="108" spans="2:10" ht="14.25">
      <c r="B108" s="16">
        <f t="shared" si="12"/>
        <v>99</v>
      </c>
      <c r="C108" s="19">
        <f t="shared" si="13"/>
        <v>111556.65669004619</v>
      </c>
      <c r="D108" s="17">
        <f t="shared" si="14"/>
        <v>27493311.02011485</v>
      </c>
      <c r="E108" s="17">
        <f t="shared" si="8"/>
        <v>29993.624336665176</v>
      </c>
      <c r="F108" s="17">
        <f t="shared" si="9"/>
        <v>112264.35333213565</v>
      </c>
      <c r="G108" s="17">
        <f t="shared" si="15"/>
        <v>142257.97766880083</v>
      </c>
      <c r="H108" s="17">
        <f t="shared" si="10"/>
        <v>27463317.395778187</v>
      </c>
      <c r="I108" s="2">
        <f t="shared" si="11"/>
        <v>149.5587123353711</v>
      </c>
      <c r="J108" s="19"/>
    </row>
    <row r="109" spans="2:10" ht="14.25">
      <c r="B109" s="16">
        <f t="shared" si="12"/>
        <v>100</v>
      </c>
      <c r="C109" s="19">
        <f t="shared" si="13"/>
        <v>111888.95458002388</v>
      </c>
      <c r="D109" s="17">
        <f t="shared" si="14"/>
        <v>27575206.35035821</v>
      </c>
      <c r="E109" s="17">
        <f t="shared" si="8"/>
        <v>30238.79501507229</v>
      </c>
      <c r="F109" s="17">
        <f t="shared" si="9"/>
        <v>112598.7592639627</v>
      </c>
      <c r="G109" s="17">
        <f t="shared" si="15"/>
        <v>142837.554279035</v>
      </c>
      <c r="H109" s="17">
        <f t="shared" si="10"/>
        <v>27544967.55534314</v>
      </c>
      <c r="I109" s="2">
        <f t="shared" si="11"/>
        <v>150.16803304234847</v>
      </c>
      <c r="J109" s="19"/>
    </row>
    <row r="110" spans="2:10" ht="14.25">
      <c r="B110" s="16">
        <f t="shared" si="12"/>
        <v>101</v>
      </c>
      <c r="C110" s="19">
        <f t="shared" si="13"/>
        <v>112221.60743704811</v>
      </c>
      <c r="D110" s="17">
        <f t="shared" si="14"/>
        <v>27657189.162780188</v>
      </c>
      <c r="E110" s="17">
        <f t="shared" si="8"/>
        <v>30485.96974143565</v>
      </c>
      <c r="F110" s="17">
        <f t="shared" si="9"/>
        <v>112933.52241468577</v>
      </c>
      <c r="G110" s="17">
        <f t="shared" si="15"/>
        <v>143419.4921561214</v>
      </c>
      <c r="H110" s="17">
        <f t="shared" si="10"/>
        <v>27626703.193038754</v>
      </c>
      <c r="I110" s="2">
        <f t="shared" si="11"/>
        <v>150.77983619731</v>
      </c>
      <c r="J110" s="19"/>
    </row>
    <row r="111" spans="2:10" ht="14.25">
      <c r="B111" s="16">
        <f t="shared" si="12"/>
        <v>102</v>
      </c>
      <c r="C111" s="19">
        <f t="shared" si="13"/>
        <v>112554.60854255408</v>
      </c>
      <c r="D111" s="17">
        <f t="shared" si="14"/>
        <v>27739257.80158131</v>
      </c>
      <c r="E111" s="17">
        <f t="shared" si="8"/>
        <v>30735.164897029797</v>
      </c>
      <c r="F111" s="17">
        <f t="shared" si="9"/>
        <v>113268.63602312368</v>
      </c>
      <c r="G111" s="17">
        <f t="shared" si="15"/>
        <v>144003.80092015347</v>
      </c>
      <c r="H111" s="17">
        <f t="shared" si="10"/>
        <v>27708522.63668428</v>
      </c>
      <c r="I111" s="2">
        <f t="shared" si="11"/>
        <v>151.39413191405606</v>
      </c>
      <c r="J111" s="19"/>
    </row>
    <row r="112" spans="2:10" ht="14.25">
      <c r="B112" s="16">
        <f t="shared" si="12"/>
        <v>103</v>
      </c>
      <c r="C112" s="19">
        <f t="shared" si="13"/>
        <v>112887.95108387247</v>
      </c>
      <c r="D112" s="17">
        <f t="shared" si="14"/>
        <v>27821410.587768152</v>
      </c>
      <c r="E112" s="17">
        <f t="shared" si="8"/>
        <v>30986.396997031392</v>
      </c>
      <c r="F112" s="17">
        <f t="shared" si="9"/>
        <v>113604.09323338662</v>
      </c>
      <c r="G112" s="17">
        <f t="shared" si="15"/>
        <v>144590.490230418</v>
      </c>
      <c r="H112" s="17">
        <f t="shared" si="10"/>
        <v>27790424.19077112</v>
      </c>
      <c r="I112" s="2">
        <f t="shared" si="11"/>
        <v>152.0109303475919</v>
      </c>
      <c r="J112" s="19"/>
    </row>
    <row r="113" spans="2:10" ht="14.25">
      <c r="B113" s="16">
        <f t="shared" si="12"/>
        <v>104</v>
      </c>
      <c r="C113" s="19">
        <f t="shared" si="13"/>
        <v>113221.62815329432</v>
      </c>
      <c r="D113" s="17">
        <f t="shared" si="14"/>
        <v>27903645.818924416</v>
      </c>
      <c r="E113" s="17">
        <f t="shared" si="8"/>
        <v>31239.68269161375</v>
      </c>
      <c r="F113" s="17">
        <f t="shared" si="9"/>
        <v>113939.88709394138</v>
      </c>
      <c r="G113" s="17">
        <f t="shared" si="15"/>
        <v>145179.56978555513</v>
      </c>
      <c r="H113" s="17">
        <f t="shared" si="10"/>
        <v>27872406.1362328</v>
      </c>
      <c r="I113" s="2">
        <f t="shared" si="11"/>
        <v>152.63024169429553</v>
      </c>
      <c r="J113" s="19"/>
    </row>
    <row r="114" spans="2:10" ht="14.25">
      <c r="B114" s="16">
        <f t="shared" si="12"/>
        <v>105</v>
      </c>
      <c r="C114" s="19">
        <f t="shared" si="13"/>
        <v>113555.63274713606</v>
      </c>
      <c r="D114" s="17">
        <f t="shared" si="14"/>
        <v>27985961.768979937</v>
      </c>
      <c r="E114" s="17">
        <f t="shared" si="8"/>
        <v>31495.03876705021</v>
      </c>
      <c r="F114" s="17">
        <f t="shared" si="9"/>
        <v>114276.01055666809</v>
      </c>
      <c r="G114" s="17">
        <f t="shared" si="15"/>
        <v>145771.0493237183</v>
      </c>
      <c r="H114" s="17">
        <f t="shared" si="10"/>
        <v>27954466.730212886</v>
      </c>
      <c r="I114" s="2">
        <f t="shared" si="11"/>
        <v>153.25207619208626</v>
      </c>
      <c r="J114" s="19"/>
    </row>
    <row r="115" spans="2:10" ht="14.25">
      <c r="B115" s="16">
        <f t="shared" si="12"/>
        <v>106</v>
      </c>
      <c r="C115" s="19">
        <f t="shared" si="13"/>
        <v>113889.95776476339</v>
      </c>
      <c r="D115" s="17">
        <f t="shared" si="14"/>
        <v>28068356.68797765</v>
      </c>
      <c r="E115" s="17">
        <f t="shared" si="8"/>
        <v>31752.482146826675</v>
      </c>
      <c r="F115" s="17">
        <f t="shared" si="9"/>
        <v>114612.45647590874</v>
      </c>
      <c r="G115" s="17">
        <f t="shared" si="15"/>
        <v>146364.9386227354</v>
      </c>
      <c r="H115" s="17">
        <f t="shared" si="10"/>
        <v>28036604.205830824</v>
      </c>
      <c r="I115" s="2">
        <f t="shared" si="11"/>
        <v>153.87644412059393</v>
      </c>
      <c r="J115" s="19"/>
    </row>
    <row r="116" spans="2:10" ht="14.25">
      <c r="B116" s="16">
        <f t="shared" si="12"/>
        <v>107</v>
      </c>
      <c r="C116" s="19">
        <f t="shared" si="13"/>
        <v>114224.59600771219</v>
      </c>
      <c r="D116" s="17">
        <f t="shared" si="14"/>
        <v>28150828.801838536</v>
      </c>
      <c r="E116" s="17">
        <f t="shared" si="8"/>
        <v>32012.02989276318</v>
      </c>
      <c r="F116" s="17">
        <f t="shared" si="9"/>
        <v>114949.21760750737</v>
      </c>
      <c r="G116" s="17">
        <f t="shared" si="15"/>
        <v>146961.24750027055</v>
      </c>
      <c r="H116" s="17">
        <f t="shared" si="10"/>
        <v>28118816.77194577</v>
      </c>
      <c r="I116" s="2">
        <f t="shared" si="11"/>
        <v>154.50335580132887</v>
      </c>
      <c r="J116" s="19"/>
    </row>
    <row r="117" spans="2:10" ht="14.25">
      <c r="B117" s="16">
        <f t="shared" si="12"/>
        <v>108</v>
      </c>
      <c r="C117" s="19">
        <f t="shared" si="13"/>
        <v>114559.54017863423</v>
      </c>
      <c r="D117" s="17">
        <f t="shared" si="14"/>
        <v>28233376.312124405</v>
      </c>
      <c r="E117" s="17">
        <f t="shared" si="8"/>
        <v>32273.699206144724</v>
      </c>
      <c r="F117" s="17">
        <f t="shared" si="9"/>
        <v>115286.28660784132</v>
      </c>
      <c r="G117" s="17">
        <f t="shared" si="15"/>
        <v>147559.98581398604</v>
      </c>
      <c r="H117" s="17">
        <f t="shared" si="10"/>
        <v>28201102.61291826</v>
      </c>
      <c r="I117" s="2">
        <f t="shared" si="11"/>
        <v>155.13282159785254</v>
      </c>
      <c r="J117" s="19"/>
    </row>
    <row r="118" spans="2:10" ht="14.25">
      <c r="B118" s="16">
        <f t="shared" si="12"/>
        <v>109</v>
      </c>
      <c r="C118" s="19">
        <f t="shared" si="13"/>
        <v>114894.78288039938</v>
      </c>
      <c r="D118" s="17">
        <f t="shared" si="14"/>
        <v>28315997.39579866</v>
      </c>
      <c r="E118" s="17">
        <f t="shared" si="8"/>
        <v>32537.507428861092</v>
      </c>
      <c r="F118" s="17">
        <f t="shared" si="9"/>
        <v>115623.65603284455</v>
      </c>
      <c r="G118" s="17">
        <f t="shared" si="15"/>
        <v>148161.16346170564</v>
      </c>
      <c r="H118" s="17">
        <f t="shared" si="10"/>
        <v>28283459.8883698</v>
      </c>
      <c r="I118" s="2">
        <f t="shared" si="11"/>
        <v>155.76485191594884</v>
      </c>
      <c r="J118" s="19"/>
    </row>
    <row r="119" spans="2:10" ht="14.25">
      <c r="B119" s="16">
        <f t="shared" si="12"/>
        <v>110</v>
      </c>
      <c r="C119" s="19">
        <f t="shared" si="13"/>
        <v>115230.31661506742</v>
      </c>
      <c r="D119" s="17">
        <f t="shared" si="14"/>
        <v>28398690.204984866</v>
      </c>
      <c r="E119" s="17">
        <f t="shared" si="8"/>
        <v>32803.472044556416</v>
      </c>
      <c r="F119" s="17">
        <f t="shared" si="9"/>
        <v>115961.31833702153</v>
      </c>
      <c r="G119" s="17">
        <f t="shared" si="15"/>
        <v>148764.79038157794</v>
      </c>
      <c r="H119" s="17">
        <f t="shared" si="10"/>
        <v>28365886.73294031</v>
      </c>
      <c r="I119" s="2">
        <f t="shared" si="11"/>
        <v>156.39945720379606</v>
      </c>
      <c r="J119" s="19"/>
    </row>
    <row r="120" spans="2:10" ht="14.25">
      <c r="B120" s="16">
        <f t="shared" si="12"/>
        <v>111</v>
      </c>
      <c r="C120" s="19">
        <f t="shared" si="13"/>
        <v>115566.13378294557</v>
      </c>
      <c r="D120" s="17">
        <f t="shared" si="14"/>
        <v>28481452.866723254</v>
      </c>
      <c r="E120" s="17">
        <f t="shared" si="8"/>
        <v>33071.610679787686</v>
      </c>
      <c r="F120" s="17">
        <f t="shared" si="9"/>
        <v>116299.2658724533</v>
      </c>
      <c r="G120" s="17">
        <f t="shared" si="15"/>
        <v>149370.87655224098</v>
      </c>
      <c r="H120" s="17">
        <f t="shared" si="10"/>
        <v>28448381.256043468</v>
      </c>
      <c r="I120" s="2">
        <f t="shared" si="11"/>
        <v>157.03664795213973</v>
      </c>
      <c r="J120" s="19"/>
    </row>
    <row r="121" spans="2:10" ht="14.25">
      <c r="B121" s="16">
        <f t="shared" si="12"/>
        <v>112</v>
      </c>
      <c r="C121" s="19">
        <f t="shared" si="13"/>
        <v>115902.22668154538</v>
      </c>
      <c r="D121" s="17">
        <f t="shared" si="14"/>
        <v>28564283.482725013</v>
      </c>
      <c r="E121" s="17">
        <f t="shared" si="8"/>
        <v>33341.941105193066</v>
      </c>
      <c r="F121" s="17">
        <f t="shared" si="9"/>
        <v>116637.49088779381</v>
      </c>
      <c r="G121" s="17">
        <f t="shared" si="15"/>
        <v>149979.43199298688</v>
      </c>
      <c r="H121" s="17">
        <f t="shared" si="10"/>
        <v>28530941.54161982</v>
      </c>
      <c r="I121" s="2">
        <f t="shared" si="11"/>
        <v>157.67643469446597</v>
      </c>
      <c r="J121" s="19"/>
    </row>
    <row r="122" spans="2:10" ht="14.25">
      <c r="B122" s="16">
        <f t="shared" si="12"/>
        <v>113</v>
      </c>
      <c r="C122" s="19">
        <f t="shared" si="13"/>
        <v>116238.58750459552</v>
      </c>
      <c r="D122" s="17">
        <f t="shared" si="14"/>
        <v>28647180.129124414</v>
      </c>
      <c r="E122" s="17">
        <f t="shared" si="8"/>
        <v>33614.4812366696</v>
      </c>
      <c r="F122" s="17">
        <f t="shared" si="9"/>
        <v>116975.98552725803</v>
      </c>
      <c r="G122" s="17">
        <f t="shared" si="15"/>
        <v>150590.46676392763</v>
      </c>
      <c r="H122" s="17">
        <f t="shared" si="10"/>
        <v>28613565.647887744</v>
      </c>
      <c r="I122" s="2">
        <f t="shared" si="11"/>
        <v>158.31882800717557</v>
      </c>
      <c r="J122" s="19"/>
    </row>
    <row r="123" spans="2:10" ht="14.25">
      <c r="B123" s="16">
        <f t="shared" si="12"/>
        <v>114</v>
      </c>
      <c r="C123" s="19">
        <f t="shared" si="13"/>
        <v>116575.20834104344</v>
      </c>
      <c r="D123" s="17">
        <f t="shared" si="14"/>
        <v>28730140.856228787</v>
      </c>
      <c r="E123" s="17">
        <f t="shared" si="8"/>
        <v>33889.249136560335</v>
      </c>
      <c r="F123" s="17">
        <f t="shared" si="9"/>
        <v>117314.74182960088</v>
      </c>
      <c r="G123" s="17">
        <f t="shared" si="15"/>
        <v>151203.99096616122</v>
      </c>
      <c r="H123" s="17">
        <f t="shared" si="10"/>
        <v>28696251.607092228</v>
      </c>
      <c r="I123" s="2">
        <f t="shared" si="11"/>
        <v>158.96383850975894</v>
      </c>
      <c r="J123" s="19"/>
    </row>
    <row r="124" spans="2:10" ht="14.25">
      <c r="B124" s="16">
        <f t="shared" si="12"/>
        <v>115</v>
      </c>
      <c r="C124" s="19">
        <f t="shared" si="13"/>
        <v>116912.08117401227</v>
      </c>
      <c r="D124" s="17">
        <f t="shared" si="14"/>
        <v>28813163.68826624</v>
      </c>
      <c r="E124" s="17">
        <f t="shared" si="8"/>
        <v>34166.26301485191</v>
      </c>
      <c r="F124" s="17">
        <f t="shared" si="9"/>
        <v>117653.75172708715</v>
      </c>
      <c r="G124" s="17">
        <f t="shared" si="15"/>
        <v>151820.01474193906</v>
      </c>
      <c r="H124" s="17">
        <f t="shared" si="10"/>
        <v>28778997.425251387</v>
      </c>
      <c r="I124" s="2">
        <f t="shared" si="11"/>
        <v>159.6114768649716</v>
      </c>
      <c r="J124" s="19"/>
    </row>
    <row r="125" spans="2:10" ht="14.25">
      <c r="B125" s="16">
        <f t="shared" si="12"/>
        <v>116</v>
      </c>
      <c r="C125" s="19">
        <f t="shared" si="13"/>
        <v>117249.19787976891</v>
      </c>
      <c r="D125" s="17">
        <f t="shared" si="14"/>
        <v>28896246.623131156</v>
      </c>
      <c r="E125" s="17">
        <f t="shared" si="8"/>
        <v>34445.54123038075</v>
      </c>
      <c r="F125" s="17">
        <f t="shared" si="9"/>
        <v>117993.00704445223</v>
      </c>
      <c r="G125" s="17">
        <f t="shared" si="15"/>
        <v>152438.54827483298</v>
      </c>
      <c r="H125" s="17">
        <f t="shared" si="10"/>
        <v>28861801.081900775</v>
      </c>
      <c r="I125" s="2">
        <f t="shared" si="11"/>
        <v>160.2617537790104</v>
      </c>
      <c r="J125" s="19"/>
    </row>
    <row r="126" spans="2:10" ht="14.25">
      <c r="B126" s="16">
        <f t="shared" si="12"/>
        <v>117</v>
      </c>
      <c r="C126" s="19">
        <f t="shared" si="13"/>
        <v>117586.55022670329</v>
      </c>
      <c r="D126" s="17">
        <f t="shared" si="14"/>
        <v>28979387.63212748</v>
      </c>
      <c r="E126" s="17">
        <f t="shared" si="8"/>
        <v>34727.10229205048</v>
      </c>
      <c r="F126" s="17">
        <f t="shared" si="9"/>
        <v>118332.49949785387</v>
      </c>
      <c r="G126" s="17">
        <f t="shared" si="15"/>
        <v>153059.60178990435</v>
      </c>
      <c r="H126" s="17">
        <f t="shared" si="10"/>
        <v>28944660.52983543</v>
      </c>
      <c r="I126" s="2">
        <f t="shared" si="11"/>
        <v>160.91468000169067</v>
      </c>
      <c r="J126" s="19"/>
    </row>
    <row r="127" spans="2:10" ht="14.25">
      <c r="B127" s="16">
        <f t="shared" si="12"/>
        <v>118</v>
      </c>
      <c r="C127" s="19">
        <f t="shared" si="13"/>
        <v>117924.12987422943</v>
      </c>
      <c r="D127" s="17">
        <f t="shared" si="14"/>
        <v>29062584.65970966</v>
      </c>
      <c r="E127" s="17">
        <f t="shared" si="8"/>
        <v>35010.964860057895</v>
      </c>
      <c r="F127" s="17">
        <f t="shared" si="9"/>
        <v>118672.22069381445</v>
      </c>
      <c r="G127" s="17">
        <f t="shared" si="15"/>
        <v>153683.18555387235</v>
      </c>
      <c r="H127" s="17">
        <f t="shared" si="10"/>
        <v>29027573.6948496</v>
      </c>
      <c r="I127" s="2">
        <f t="shared" si="11"/>
        <v>161.5702663266237</v>
      </c>
      <c r="J127" s="19"/>
    </row>
    <row r="128" spans="2:10" ht="14.25">
      <c r="B128" s="16">
        <f t="shared" si="12"/>
        <v>119</v>
      </c>
      <c r="C128" s="19">
        <f t="shared" si="13"/>
        <v>118261.92837178707</v>
      </c>
      <c r="D128" s="17">
        <f t="shared" si="14"/>
        <v>29145835.623221386</v>
      </c>
      <c r="E128" s="17">
        <f t="shared" si="8"/>
        <v>35297.147747130206</v>
      </c>
      <c r="F128" s="17">
        <f t="shared" si="9"/>
        <v>119012.162128154</v>
      </c>
      <c r="G128" s="17">
        <f t="shared" si="15"/>
        <v>154309.3098752842</v>
      </c>
      <c r="H128" s="17">
        <f t="shared" si="10"/>
        <v>29110538.475474257</v>
      </c>
      <c r="I128" s="2">
        <f t="shared" si="11"/>
        <v>162.2285235913954</v>
      </c>
      <c r="J128" s="19"/>
    </row>
    <row r="129" spans="2:10" ht="14.25">
      <c r="B129" s="16">
        <f t="shared" si="12"/>
        <v>120</v>
      </c>
      <c r="C129" s="19">
        <f t="shared" si="13"/>
        <v>118599.93715773523</v>
      </c>
      <c r="D129" s="17">
        <f t="shared" si="14"/>
        <v>29229138.412631992</v>
      </c>
      <c r="E129" s="17">
        <f t="shared" si="8"/>
        <v>35585.66991977148</v>
      </c>
      <c r="F129" s="17">
        <f t="shared" si="9"/>
        <v>119352.31518491397</v>
      </c>
      <c r="G129" s="17">
        <f t="shared" si="15"/>
        <v>154937.98510468545</v>
      </c>
      <c r="H129" s="17">
        <f t="shared" si="10"/>
        <v>29193552.742712222</v>
      </c>
      <c r="I129" s="2">
        <f t="shared" si="11"/>
        <v>162.88946267774526</v>
      </c>
      <c r="J129" s="19"/>
    </row>
    <row r="130" spans="2:10" ht="14.25">
      <c r="B130" s="16">
        <f t="shared" si="12"/>
        <v>121</v>
      </c>
      <c r="C130" s="19">
        <f t="shared" si="13"/>
        <v>118938.14755827561</v>
      </c>
      <c r="D130" s="17">
        <f t="shared" si="14"/>
        <v>29312490.890270498</v>
      </c>
      <c r="E130" s="17">
        <f t="shared" si="8"/>
        <v>35876.5504995198</v>
      </c>
      <c r="F130" s="17">
        <f t="shared" si="9"/>
        <v>119692.6711352712</v>
      </c>
      <c r="G130" s="17">
        <f t="shared" si="15"/>
        <v>155569.221634791</v>
      </c>
      <c r="H130" s="17">
        <f t="shared" si="10"/>
        <v>29276614.339770976</v>
      </c>
      <c r="I130" s="2">
        <f t="shared" si="11"/>
        <v>163.55309451174637</v>
      </c>
      <c r="J130" s="19"/>
    </row>
    <row r="131" spans="2:10" ht="14.25">
      <c r="B131" s="16">
        <f t="shared" si="12"/>
        <v>122</v>
      </c>
      <c r="C131" s="19">
        <f t="shared" si="13"/>
        <v>119276.55078635737</v>
      </c>
      <c r="D131" s="17">
        <f t="shared" si="14"/>
        <v>29395890.890557334</v>
      </c>
      <c r="E131" s="17">
        <f t="shared" si="8"/>
        <v>36169.80876421451</v>
      </c>
      <c r="F131" s="17">
        <f t="shared" si="9"/>
        <v>120033.22113644244</v>
      </c>
      <c r="G131" s="17">
        <f t="shared" si="15"/>
        <v>156203.02990065695</v>
      </c>
      <c r="H131" s="17">
        <f t="shared" si="10"/>
        <v>29359721.08179312</v>
      </c>
      <c r="I131" s="2">
        <f t="shared" si="11"/>
        <v>164.21943006398595</v>
      </c>
      <c r="J131" s="19"/>
    </row>
    <row r="132" spans="2:10" ht="14.25">
      <c r="B132" s="16">
        <f t="shared" si="12"/>
        <v>123</v>
      </c>
      <c r="C132" s="19">
        <f t="shared" si="13"/>
        <v>119615.13794061914</v>
      </c>
      <c r="D132" s="17">
        <f t="shared" si="14"/>
        <v>29479336.219733737</v>
      </c>
      <c r="E132" s="17">
        <f t="shared" si="8"/>
        <v>36465.464149273714</v>
      </c>
      <c r="F132" s="17">
        <f t="shared" si="9"/>
        <v>120373.95623057942</v>
      </c>
      <c r="G132" s="17">
        <f t="shared" si="15"/>
        <v>156839.42037985314</v>
      </c>
      <c r="H132" s="17">
        <f t="shared" si="10"/>
        <v>29442870.755584463</v>
      </c>
      <c r="I132" s="2">
        <f t="shared" si="11"/>
        <v>164.88848034974683</v>
      </c>
      <c r="J132" s="19"/>
    </row>
    <row r="133" spans="2:10" ht="14.25">
      <c r="B133" s="16">
        <f t="shared" si="12"/>
        <v>124</v>
      </c>
      <c r="C133" s="19">
        <f t="shared" si="13"/>
        <v>119953.90000421181</v>
      </c>
      <c r="D133" s="17">
        <f t="shared" si="14"/>
        <v>29562824.655588675</v>
      </c>
      <c r="E133" s="17">
        <f t="shared" si="8"/>
        <v>36763.53624898258</v>
      </c>
      <c r="F133" s="17">
        <f t="shared" si="9"/>
        <v>120714.86734365376</v>
      </c>
      <c r="G133" s="17">
        <f t="shared" si="15"/>
        <v>157478.40359263634</v>
      </c>
      <c r="H133" s="17">
        <f t="shared" si="10"/>
        <v>29526061.119339693</v>
      </c>
      <c r="I133" s="2">
        <f t="shared" si="11"/>
        <v>165.56025642918937</v>
      </c>
      <c r="J133" s="19"/>
    </row>
    <row r="134" spans="2:10" ht="14.25">
      <c r="B134" s="16">
        <f t="shared" si="12"/>
        <v>125</v>
      </c>
      <c r="C134" s="19">
        <f t="shared" si="13"/>
        <v>120292.82784375921</v>
      </c>
      <c r="D134" s="17">
        <f t="shared" si="14"/>
        <v>29646353.947183453</v>
      </c>
      <c r="E134" s="17">
        <f t="shared" si="8"/>
        <v>37064.04481779167</v>
      </c>
      <c r="F134" s="17">
        <f t="shared" si="9"/>
        <v>121055.94528433244</v>
      </c>
      <c r="G134" s="17">
        <f t="shared" si="15"/>
        <v>158119.9901021241</v>
      </c>
      <c r="H134" s="17">
        <f t="shared" si="10"/>
        <v>29609289.902365662</v>
      </c>
      <c r="I134" s="2">
        <f t="shared" si="11"/>
        <v>166.23476940753446</v>
      </c>
      <c r="J134" s="19"/>
    </row>
    <row r="135" spans="2:10" ht="14.25">
      <c r="B135" s="16">
        <f t="shared" si="12"/>
        <v>126</v>
      </c>
      <c r="C135" s="19">
        <f t="shared" si="13"/>
        <v>120631.9122081697</v>
      </c>
      <c r="D135" s="17">
        <f t="shared" si="14"/>
        <v>29729921.81457383</v>
      </c>
      <c r="E135" s="17">
        <f t="shared" si="8"/>
        <v>37367.00977162631</v>
      </c>
      <c r="F135" s="17">
        <f t="shared" si="9"/>
        <v>121397.18074284315</v>
      </c>
      <c r="G135" s="17">
        <f t="shared" si="15"/>
        <v>158764.19051446946</v>
      </c>
      <c r="H135" s="17">
        <f t="shared" si="10"/>
        <v>29692554.804802205</v>
      </c>
      <c r="I135" s="2">
        <f t="shared" si="11"/>
        <v>166.912030435247</v>
      </c>
      <c r="J135" s="19"/>
    </row>
    <row r="136" spans="2:10" ht="14.25">
      <c r="B136" s="16">
        <f t="shared" si="12"/>
        <v>127</v>
      </c>
      <c r="C136" s="19">
        <f t="shared" si="13"/>
        <v>120971.1437275298</v>
      </c>
      <c r="D136" s="17">
        <f t="shared" si="14"/>
        <v>29813525.948529735</v>
      </c>
      <c r="E136" s="17">
        <f t="shared" si="8"/>
        <v>37672.45118920639</v>
      </c>
      <c r="F136" s="17">
        <f t="shared" si="9"/>
        <v>121738.56428982975</v>
      </c>
      <c r="G136" s="17">
        <f t="shared" si="15"/>
        <v>159411.01547903614</v>
      </c>
      <c r="H136" s="17">
        <f t="shared" si="10"/>
        <v>29775853.49734053</v>
      </c>
      <c r="I136" s="2">
        <f t="shared" si="11"/>
        <v>167.59205070822028</v>
      </c>
      <c r="J136" s="19"/>
    </row>
    <row r="137" spans="2:10" ht="14.25">
      <c r="B137" s="16">
        <f t="shared" si="12"/>
        <v>128</v>
      </c>
      <c r="C137" s="19">
        <f t="shared" si="13"/>
        <v>121310.51291194186</v>
      </c>
      <c r="D137" s="17">
        <f t="shared" si="14"/>
        <v>29897164.010252472</v>
      </c>
      <c r="E137" s="17">
        <f t="shared" si="8"/>
        <v>37980.38931337722</v>
      </c>
      <c r="F137" s="17">
        <f t="shared" si="9"/>
        <v>122080.08637519758</v>
      </c>
      <c r="G137" s="17">
        <f t="shared" si="15"/>
        <v>160060.4756885748</v>
      </c>
      <c r="H137" s="17">
        <f t="shared" si="10"/>
        <v>29859183.620939095</v>
      </c>
      <c r="I137" s="2">
        <f t="shared" si="11"/>
        <v>168.27484146796104</v>
      </c>
      <c r="J137" s="19"/>
    </row>
    <row r="138" spans="2:10" ht="14.25">
      <c r="B138" s="16">
        <f t="shared" si="12"/>
        <v>129</v>
      </c>
      <c r="C138" s="19">
        <f t="shared" si="13"/>
        <v>121650.01015039161</v>
      </c>
      <c r="D138" s="17">
        <f t="shared" si="14"/>
        <v>29980833.631089486</v>
      </c>
      <c r="E138" s="17">
        <f aca="true" t="shared" si="16" ref="E138:E201">IF(B138="","",G138-F138)</f>
        <v>38290.84455245097</v>
      </c>
      <c r="F138" s="17">
        <f aca="true" t="shared" si="17" ref="F138:F201">IF(B138="","",D138*Vextir/12)</f>
        <v>122421.73732694874</v>
      </c>
      <c r="G138" s="17">
        <f t="shared" si="15"/>
        <v>160712.58187939972</v>
      </c>
      <c r="H138" s="17">
        <f aca="true" t="shared" si="18" ref="H138:H201">IF(B138="","",D138-E138)</f>
        <v>29942542.786537036</v>
      </c>
      <c r="I138" s="2">
        <f aca="true" t="shared" si="19" ref="I138:I201">IF((OR(B138="",I137="")),"",I137*(1+Mán.verðbólga))</f>
        <v>168.96041400177532</v>
      </c>
      <c r="J138" s="19"/>
    </row>
    <row r="139" spans="2:10" ht="14.25">
      <c r="B139" s="16">
        <f aca="true" t="shared" si="20" ref="B139:B202">IF(OR(B138="",B138=Fj.afborgana),"",B138+1)</f>
        <v>130</v>
      </c>
      <c r="C139" s="19">
        <f aca="true" t="shared" si="21" ref="C139:C202">IF(B139="","",IF(Verðbólga=0,0,+H138*I139/I138-H138))</f>
        <v>121989.62570953742</v>
      </c>
      <c r="D139" s="17">
        <f aca="true" t="shared" si="22" ref="D139:D202">IF(B139="","",IF(OR(Verðbólga="",Verðbólga=0),H138,H138*I139/I138))</f>
        <v>30064532.412246574</v>
      </c>
      <c r="E139" s="17">
        <f t="shared" si="16"/>
        <v>38603.837481559254</v>
      </c>
      <c r="F139" s="17">
        <f t="shared" si="17"/>
        <v>122763.50735000684</v>
      </c>
      <c r="G139" s="17">
        <f aca="true" t="shared" si="23" ref="G139:G202">IF(B139="","",PMT(Vextir/12,Fj.afborgana-B138,-D139))</f>
        <v>161367.3448315661</v>
      </c>
      <c r="H139" s="17">
        <f t="shared" si="18"/>
        <v>30025928.574765015</v>
      </c>
      <c r="I139" s="2">
        <f t="shared" si="19"/>
        <v>169.64877964295502</v>
      </c>
      <c r="J139" s="19"/>
    </row>
    <row r="140" spans="2:10" ht="14.25">
      <c r="B140" s="16">
        <f t="shared" si="20"/>
        <v>131</v>
      </c>
      <c r="C140" s="19">
        <f t="shared" si="21"/>
        <v>122329.34973257408</v>
      </c>
      <c r="D140" s="17">
        <f t="shared" si="22"/>
        <v>30148257.92449759</v>
      </c>
      <c r="E140" s="17">
        <f t="shared" si="16"/>
        <v>38919.388844016765</v>
      </c>
      <c r="F140" s="17">
        <f t="shared" si="17"/>
        <v>123105.38652503182</v>
      </c>
      <c r="G140" s="17">
        <f t="shared" si="23"/>
        <v>162024.77536904858</v>
      </c>
      <c r="H140" s="17">
        <f t="shared" si="18"/>
        <v>30109338.535653573</v>
      </c>
      <c r="I140" s="2">
        <f t="shared" si="19"/>
        <v>170.3399497709653</v>
      </c>
      <c r="J140" s="19"/>
    </row>
    <row r="141" spans="2:10" ht="14.25">
      <c r="B141" s="16">
        <f t="shared" si="20"/>
        <v>132</v>
      </c>
      <c r="C141" s="19">
        <f t="shared" si="21"/>
        <v>122669.17223802954</v>
      </c>
      <c r="D141" s="17">
        <f t="shared" si="22"/>
        <v>30232007.707891602</v>
      </c>
      <c r="E141" s="17">
        <f t="shared" si="16"/>
        <v>39237.51955269587</v>
      </c>
      <c r="F141" s="17">
        <f t="shared" si="17"/>
        <v>123447.36480722403</v>
      </c>
      <c r="G141" s="17">
        <f t="shared" si="23"/>
        <v>162684.8843599199</v>
      </c>
      <c r="H141" s="17">
        <f t="shared" si="18"/>
        <v>30192770.188338906</v>
      </c>
      <c r="I141" s="2">
        <f t="shared" si="19"/>
        <v>171.03393581163266</v>
      </c>
      <c r="J141" s="19"/>
    </row>
    <row r="142" spans="2:10" ht="14.25">
      <c r="B142" s="16">
        <f t="shared" si="20"/>
        <v>133</v>
      </c>
      <c r="C142" s="19">
        <f t="shared" si="21"/>
        <v>123009.0831185393</v>
      </c>
      <c r="D142" s="17">
        <f t="shared" si="22"/>
        <v>30315779.271457445</v>
      </c>
      <c r="E142" s="17">
        <f t="shared" si="16"/>
        <v>39558.250691412875</v>
      </c>
      <c r="F142" s="17">
        <f t="shared" si="17"/>
        <v>123789.4320251179</v>
      </c>
      <c r="G142" s="17">
        <f t="shared" si="23"/>
        <v>163347.68271653078</v>
      </c>
      <c r="H142" s="17">
        <f t="shared" si="18"/>
        <v>30276221.02076603</v>
      </c>
      <c r="I142" s="2">
        <f t="shared" si="19"/>
        <v>171.7307492373338</v>
      </c>
      <c r="J142" s="19"/>
    </row>
    <row r="143" spans="2:10" ht="14.25">
      <c r="B143" s="16">
        <f t="shared" si="20"/>
        <v>134</v>
      </c>
      <c r="C143" s="19">
        <f t="shared" si="21"/>
        <v>123349.07213969901</v>
      </c>
      <c r="D143" s="17">
        <f t="shared" si="22"/>
        <v>30399570.09290573</v>
      </c>
      <c r="E143" s="17">
        <f t="shared" si="16"/>
        <v>39881.603516324976</v>
      </c>
      <c r="F143" s="17">
        <f t="shared" si="17"/>
        <v>124131.57787936507</v>
      </c>
      <c r="G143" s="17">
        <f t="shared" si="23"/>
        <v>164013.18139569004</v>
      </c>
      <c r="H143" s="17">
        <f t="shared" si="18"/>
        <v>30359688.489389405</v>
      </c>
      <c r="I143" s="2">
        <f t="shared" si="19"/>
        <v>172.43040156718538</v>
      </c>
      <c r="J143" s="19"/>
    </row>
    <row r="144" spans="2:10" ht="14.25">
      <c r="B144" s="16">
        <f t="shared" si="20"/>
        <v>135</v>
      </c>
      <c r="C144" s="19">
        <f t="shared" si="21"/>
        <v>123689.12893877178</v>
      </c>
      <c r="D144" s="17">
        <f t="shared" si="22"/>
        <v>30483377.618328176</v>
      </c>
      <c r="E144" s="17">
        <f t="shared" si="16"/>
        <v>40207.59945733927</v>
      </c>
      <c r="F144" s="17">
        <f t="shared" si="17"/>
        <v>124473.79194150673</v>
      </c>
      <c r="G144" s="17">
        <f t="shared" si="23"/>
        <v>164681.391398846</v>
      </c>
      <c r="H144" s="17">
        <f t="shared" si="18"/>
        <v>30443170.018870838</v>
      </c>
      <c r="I144" s="2">
        <f t="shared" si="19"/>
        <v>173.1329043672343</v>
      </c>
      <c r="J144" s="19"/>
    </row>
    <row r="145" spans="2:10" ht="14.25">
      <c r="B145" s="16">
        <f t="shared" si="20"/>
        <v>136</v>
      </c>
      <c r="C145" s="19">
        <f t="shared" si="21"/>
        <v>124029.24302353337</v>
      </c>
      <c r="D145" s="17">
        <f t="shared" si="22"/>
        <v>30567199.26189437</v>
      </c>
      <c r="E145" s="17">
        <f t="shared" si="16"/>
        <v>40536.260119533006</v>
      </c>
      <c r="F145" s="17">
        <f t="shared" si="17"/>
        <v>124816.06365273536</v>
      </c>
      <c r="G145" s="17">
        <f t="shared" si="23"/>
        <v>165352.32377226837</v>
      </c>
      <c r="H145" s="17">
        <f t="shared" si="18"/>
        <v>30526663.00177484</v>
      </c>
      <c r="I145" s="2">
        <f t="shared" si="19"/>
        <v>173.83826925064895</v>
      </c>
      <c r="J145" s="19"/>
    </row>
    <row r="146" spans="2:10" ht="14.25">
      <c r="B146" s="16">
        <f t="shared" si="20"/>
        <v>137</v>
      </c>
      <c r="C146" s="19">
        <f t="shared" si="21"/>
        <v>124369.40377094969</v>
      </c>
      <c r="D146" s="17">
        <f t="shared" si="22"/>
        <v>30651032.40554579</v>
      </c>
      <c r="E146" s="17">
        <f t="shared" si="16"/>
        <v>40867.607284585174</v>
      </c>
      <c r="F146" s="17">
        <f t="shared" si="17"/>
        <v>125158.38232264532</v>
      </c>
      <c r="G146" s="17">
        <f t="shared" si="23"/>
        <v>166025.9896072305</v>
      </c>
      <c r="H146" s="17">
        <f t="shared" si="18"/>
        <v>30610164.798261203</v>
      </c>
      <c r="I146" s="2">
        <f t="shared" si="19"/>
        <v>174.5465078779113</v>
      </c>
      <c r="J146" s="19"/>
    </row>
    <row r="147" spans="2:10" ht="14.25">
      <c r="B147" s="16">
        <f t="shared" si="20"/>
        <v>138</v>
      </c>
      <c r="C147" s="19">
        <f t="shared" si="21"/>
        <v>124709.60042599589</v>
      </c>
      <c r="D147" s="17">
        <f t="shared" si="22"/>
        <v>30734874.3986872</v>
      </c>
      <c r="E147" s="17">
        <f t="shared" si="16"/>
        <v>41201.66291222039</v>
      </c>
      <c r="F147" s="17">
        <f t="shared" si="17"/>
        <v>125500.73712797272</v>
      </c>
      <c r="G147" s="17">
        <f t="shared" si="23"/>
        <v>166702.4000401931</v>
      </c>
      <c r="H147" s="17">
        <f t="shared" si="18"/>
        <v>30693672.73577498</v>
      </c>
      <c r="I147" s="2">
        <f t="shared" si="19"/>
        <v>175.25763195700947</v>
      </c>
      <c r="J147" s="19"/>
    </row>
    <row r="148" spans="2:10" ht="14.25">
      <c r="B148" s="16">
        <f t="shared" si="20"/>
        <v>139</v>
      </c>
      <c r="C148" s="19">
        <f t="shared" si="21"/>
        <v>125049.82210034132</v>
      </c>
      <c r="D148" s="17">
        <f t="shared" si="22"/>
        <v>30818722.55787532</v>
      </c>
      <c r="E148" s="17">
        <f t="shared" si="16"/>
        <v>41538.44914166389</v>
      </c>
      <c r="F148" s="17">
        <f t="shared" si="17"/>
        <v>125843.11711132423</v>
      </c>
      <c r="G148" s="17">
        <f t="shared" si="23"/>
        <v>167381.56625298812</v>
      </c>
      <c r="H148" s="17">
        <f t="shared" si="18"/>
        <v>30777184.108733658</v>
      </c>
      <c r="I148" s="2">
        <f t="shared" si="19"/>
        <v>175.9716532436314</v>
      </c>
      <c r="J148" s="19"/>
    </row>
    <row r="149" spans="2:10" ht="14.25">
      <c r="B149" s="16">
        <f t="shared" si="20"/>
        <v>140</v>
      </c>
      <c r="C149" s="19">
        <f t="shared" si="21"/>
        <v>125390.0577711165</v>
      </c>
      <c r="D149" s="17">
        <f t="shared" si="22"/>
        <v>30902574.166504774</v>
      </c>
      <c r="E149" s="17">
        <f t="shared" si="16"/>
        <v>41877.98829310929</v>
      </c>
      <c r="F149" s="17">
        <f t="shared" si="17"/>
        <v>126185.5111798945</v>
      </c>
      <c r="G149" s="17">
        <f t="shared" si="23"/>
        <v>168063.4994730038</v>
      </c>
      <c r="H149" s="17">
        <f t="shared" si="18"/>
        <v>30860696.178211667</v>
      </c>
      <c r="I149" s="2">
        <f t="shared" si="19"/>
        <v>176.6885835413592</v>
      </c>
      <c r="J149" s="19"/>
    </row>
    <row r="150" spans="2:10" ht="14.25">
      <c r="B150" s="16">
        <f t="shared" si="20"/>
        <v>141</v>
      </c>
      <c r="C150" s="19">
        <f t="shared" si="21"/>
        <v>125730.2962795943</v>
      </c>
      <c r="D150" s="17">
        <f t="shared" si="22"/>
        <v>30986426.47449126</v>
      </c>
      <c r="E150" s="17">
        <f t="shared" si="16"/>
        <v>42220.30286919726</v>
      </c>
      <c r="F150" s="17">
        <f t="shared" si="17"/>
        <v>126527.90810417266</v>
      </c>
      <c r="G150" s="17">
        <f t="shared" si="23"/>
        <v>168748.21097336992</v>
      </c>
      <c r="H150" s="17">
        <f t="shared" si="18"/>
        <v>30944206.171622064</v>
      </c>
      <c r="I150" s="2">
        <f t="shared" si="19"/>
        <v>177.4084347018642</v>
      </c>
      <c r="J150" s="19"/>
    </row>
    <row r="151" spans="2:10" ht="14.25">
      <c r="B151" s="16">
        <f t="shared" si="20"/>
        <v>142</v>
      </c>
      <c r="C151" s="19">
        <f t="shared" si="21"/>
        <v>126070.52632992342</v>
      </c>
      <c r="D151" s="17">
        <f t="shared" si="22"/>
        <v>31070276.697951987</v>
      </c>
      <c r="E151" s="17">
        <f t="shared" si="16"/>
        <v>42565.415556507345</v>
      </c>
      <c r="F151" s="17">
        <f t="shared" si="17"/>
        <v>126870.29651663727</v>
      </c>
      <c r="G151" s="17">
        <f t="shared" si="23"/>
        <v>169435.71207314462</v>
      </c>
      <c r="H151" s="17">
        <f t="shared" si="18"/>
        <v>31027711.28239548</v>
      </c>
      <c r="I151" s="2">
        <f t="shared" si="19"/>
        <v>178.1312186251029</v>
      </c>
      <c r="J151" s="19"/>
    </row>
    <row r="152" spans="2:10" ht="14.25">
      <c r="B152" s="16">
        <f t="shared" si="20"/>
        <v>143</v>
      </c>
      <c r="C152" s="19">
        <f t="shared" si="21"/>
        <v>126410.73648777977</v>
      </c>
      <c r="D152" s="17">
        <f t="shared" si="22"/>
        <v>31154122.018883258</v>
      </c>
      <c r="E152" s="17">
        <f t="shared" si="16"/>
        <v>42913.34922706123</v>
      </c>
      <c r="F152" s="17">
        <f t="shared" si="17"/>
        <v>127212.66491043998</v>
      </c>
      <c r="G152" s="17">
        <f t="shared" si="23"/>
        <v>170126.01413750122</v>
      </c>
      <c r="H152" s="17">
        <f t="shared" si="18"/>
        <v>31111208.6696562</v>
      </c>
      <c r="I152" s="2">
        <f t="shared" si="19"/>
        <v>178.85694725951367</v>
      </c>
      <c r="J152" s="19"/>
    </row>
    <row r="153" spans="2:10" ht="14.25">
      <c r="B153" s="16">
        <f t="shared" si="20"/>
        <v>144</v>
      </c>
      <c r="C153" s="19">
        <f t="shared" si="21"/>
        <v>126750.91517909244</v>
      </c>
      <c r="D153" s="17">
        <f t="shared" si="22"/>
        <v>31237959.58483529</v>
      </c>
      <c r="E153" s="17">
        <f t="shared" si="16"/>
        <v>43264.12693983865</v>
      </c>
      <c r="F153" s="17">
        <f t="shared" si="17"/>
        <v>127555.00163807745</v>
      </c>
      <c r="G153" s="17">
        <f t="shared" si="23"/>
        <v>170819.1285779161</v>
      </c>
      <c r="H153" s="17">
        <f t="shared" si="18"/>
        <v>31194695.457895454</v>
      </c>
      <c r="I153" s="2">
        <f t="shared" si="19"/>
        <v>179.5856326022144</v>
      </c>
      <c r="J153" s="19"/>
    </row>
    <row r="154" spans="2:10" ht="14.25">
      <c r="B154" s="16">
        <f t="shared" si="20"/>
        <v>145</v>
      </c>
      <c r="C154" s="19">
        <f t="shared" si="21"/>
        <v>127091.05068868026</v>
      </c>
      <c r="D154" s="17">
        <f t="shared" si="22"/>
        <v>31321786.508584134</v>
      </c>
      <c r="E154" s="17">
        <f t="shared" si="16"/>
        <v>43617.771942305655</v>
      </c>
      <c r="F154" s="17">
        <f t="shared" si="17"/>
        <v>127897.29491005187</v>
      </c>
      <c r="G154" s="17">
        <f t="shared" si="23"/>
        <v>171515.06685235753</v>
      </c>
      <c r="H154" s="17">
        <f t="shared" si="18"/>
        <v>31278168.736641828</v>
      </c>
      <c r="I154" s="2">
        <f t="shared" si="19"/>
        <v>180.3172866992006</v>
      </c>
      <c r="J154" s="19"/>
    </row>
    <row r="155" spans="2:10" ht="14.25">
      <c r="B155" s="16">
        <f t="shared" si="20"/>
        <v>146</v>
      </c>
      <c r="C155" s="19">
        <f t="shared" si="21"/>
        <v>127431.13115892187</v>
      </c>
      <c r="D155" s="17">
        <f t="shared" si="22"/>
        <v>31405599.86780075</v>
      </c>
      <c r="E155" s="17">
        <f t="shared" si="16"/>
        <v>43974.30767195503</v>
      </c>
      <c r="F155" s="17">
        <f t="shared" si="17"/>
        <v>128239.53279351973</v>
      </c>
      <c r="G155" s="17">
        <f t="shared" si="23"/>
        <v>172213.84046547476</v>
      </c>
      <c r="H155" s="17">
        <f t="shared" si="18"/>
        <v>31361625.560128793</v>
      </c>
      <c r="I155" s="2">
        <f t="shared" si="19"/>
        <v>181.05192164554475</v>
      </c>
      <c r="J155" s="19"/>
    </row>
    <row r="156" spans="2:10" ht="14.25">
      <c r="B156" s="16">
        <f t="shared" si="20"/>
        <v>147</v>
      </c>
      <c r="C156" s="19">
        <f t="shared" si="21"/>
        <v>127771.14458839223</v>
      </c>
      <c r="D156" s="17">
        <f t="shared" si="22"/>
        <v>31489396.704717185</v>
      </c>
      <c r="E156" s="17">
        <f t="shared" si="16"/>
        <v>44333.75775786005</v>
      </c>
      <c r="F156" s="17">
        <f t="shared" si="17"/>
        <v>128581.70321092852</v>
      </c>
      <c r="G156" s="17">
        <f t="shared" si="23"/>
        <v>172915.46096878857</v>
      </c>
      <c r="H156" s="17">
        <f t="shared" si="18"/>
        <v>31445062.946959324</v>
      </c>
      <c r="I156" s="2">
        <f t="shared" si="19"/>
        <v>181.7895495855961</v>
      </c>
      <c r="J156" s="19"/>
    </row>
    <row r="157" spans="2:10" ht="14.25">
      <c r="B157" s="16">
        <f t="shared" si="20"/>
        <v>148</v>
      </c>
      <c r="C157" s="19">
        <f t="shared" si="21"/>
        <v>128111.07883052528</v>
      </c>
      <c r="D157" s="17">
        <f t="shared" si="22"/>
        <v>31573174.02578985</v>
      </c>
      <c r="E157" s="17">
        <f t="shared" si="16"/>
        <v>44696.14602224012</v>
      </c>
      <c r="F157" s="17">
        <f t="shared" si="17"/>
        <v>128923.79393864189</v>
      </c>
      <c r="G157" s="17">
        <f t="shared" si="23"/>
        <v>173619.939960882</v>
      </c>
      <c r="H157" s="17">
        <f t="shared" si="18"/>
        <v>31528477.879767608</v>
      </c>
      <c r="I157" s="2">
        <f t="shared" si="19"/>
        <v>182.5301827131815</v>
      </c>
      <c r="J157" s="19"/>
    </row>
    <row r="158" spans="2:10" ht="14.25">
      <c r="B158" s="16">
        <f t="shared" si="20"/>
        <v>149</v>
      </c>
      <c r="C158" s="19">
        <f t="shared" si="21"/>
        <v>128450.92159219459</v>
      </c>
      <c r="D158" s="17">
        <f t="shared" si="22"/>
        <v>31656928.801359802</v>
      </c>
      <c r="E158" s="17">
        <f t="shared" si="16"/>
        <v>45061.496482039714</v>
      </c>
      <c r="F158" s="17">
        <f t="shared" si="17"/>
        <v>129265.79260555253</v>
      </c>
      <c r="G158" s="17">
        <f t="shared" si="23"/>
        <v>174327.28908759225</v>
      </c>
      <c r="H158" s="17">
        <f t="shared" si="18"/>
        <v>31611867.30487776</v>
      </c>
      <c r="I158" s="2">
        <f t="shared" si="19"/>
        <v>183.27383327180695</v>
      </c>
      <c r="J158" s="19"/>
    </row>
    <row r="159" spans="2:10" ht="14.25">
      <c r="B159" s="16">
        <f t="shared" si="20"/>
        <v>150</v>
      </c>
      <c r="C159" s="19">
        <f t="shared" si="21"/>
        <v>128790.66043233871</v>
      </c>
      <c r="D159" s="17">
        <f t="shared" si="22"/>
        <v>31740657.9653101</v>
      </c>
      <c r="E159" s="17">
        <f t="shared" si="16"/>
        <v>45429.83335052001</v>
      </c>
      <c r="F159" s="17">
        <f t="shared" si="17"/>
        <v>129607.68669168292</v>
      </c>
      <c r="G159" s="17">
        <f t="shared" si="23"/>
        <v>175037.52004220293</v>
      </c>
      <c r="H159" s="17">
        <f t="shared" si="18"/>
        <v>31695228.13195958</v>
      </c>
      <c r="I159" s="2">
        <f t="shared" si="19"/>
        <v>184.02051355486003</v>
      </c>
      <c r="J159" s="19"/>
    </row>
    <row r="160" spans="2:10" ht="14.25">
      <c r="B160" s="16">
        <f t="shared" si="20"/>
        <v>151</v>
      </c>
      <c r="C160" s="19">
        <f t="shared" si="21"/>
        <v>129130.28276057914</v>
      </c>
      <c r="D160" s="17">
        <f t="shared" si="22"/>
        <v>31824358.41472016</v>
      </c>
      <c r="E160" s="17">
        <f t="shared" si="16"/>
        <v>45801.18103886371</v>
      </c>
      <c r="F160" s="17">
        <f t="shared" si="17"/>
        <v>129949.46352677398</v>
      </c>
      <c r="G160" s="17">
        <f t="shared" si="23"/>
        <v>175750.6445656377</v>
      </c>
      <c r="H160" s="17">
        <f t="shared" si="18"/>
        <v>31778557.233681295</v>
      </c>
      <c r="I160" s="2">
        <f t="shared" si="19"/>
        <v>184.77023590581308</v>
      </c>
      <c r="J160" s="19"/>
    </row>
    <row r="161" spans="2:10" ht="14.25">
      <c r="B161" s="16">
        <f t="shared" si="20"/>
        <v>152</v>
      </c>
      <c r="C161" s="19">
        <f t="shared" si="21"/>
        <v>129469.77583577484</v>
      </c>
      <c r="D161" s="17">
        <f t="shared" si="22"/>
        <v>31908027.00951707</v>
      </c>
      <c r="E161" s="17">
        <f t="shared" si="16"/>
        <v>46175.564157792745</v>
      </c>
      <c r="F161" s="17">
        <f t="shared" si="17"/>
        <v>130291.11028886138</v>
      </c>
      <c r="G161" s="17">
        <f t="shared" si="23"/>
        <v>176466.67444665413</v>
      </c>
      <c r="H161" s="17">
        <f t="shared" si="18"/>
        <v>31861851.44535928</v>
      </c>
      <c r="I161" s="2">
        <f t="shared" si="19"/>
        <v>185.52301271842728</v>
      </c>
      <c r="J161" s="19"/>
    </row>
    <row r="162" spans="2:10" ht="14.25">
      <c r="B162" s="16">
        <f t="shared" si="20"/>
        <v>153</v>
      </c>
      <c r="C162" s="19">
        <f t="shared" si="21"/>
        <v>129809.12676461041</v>
      </c>
      <c r="D162" s="17">
        <f t="shared" si="22"/>
        <v>31991660.57212389</v>
      </c>
      <c r="E162" s="17">
        <f t="shared" si="16"/>
        <v>46553.00751919938</v>
      </c>
      <c r="F162" s="17">
        <f t="shared" si="17"/>
        <v>130632.61400283921</v>
      </c>
      <c r="G162" s="17">
        <f t="shared" si="23"/>
        <v>177185.6215220386</v>
      </c>
      <c r="H162" s="17">
        <f t="shared" si="18"/>
        <v>31945107.56460469</v>
      </c>
      <c r="I162" s="2">
        <f t="shared" si="19"/>
        <v>186.2788564369575</v>
      </c>
      <c r="J162" s="19"/>
    </row>
    <row r="163" spans="2:10" ht="14.25">
      <c r="B163" s="16">
        <f t="shared" si="20"/>
        <v>154</v>
      </c>
      <c r="C163" s="19">
        <f t="shared" si="21"/>
        <v>130148.32250016183</v>
      </c>
      <c r="D163" s="17">
        <f t="shared" si="22"/>
        <v>32075255.88710485</v>
      </c>
      <c r="E163" s="17">
        <f t="shared" si="16"/>
        <v>46933.53613779061</v>
      </c>
      <c r="F163" s="17">
        <f t="shared" si="17"/>
        <v>130973.96153901146</v>
      </c>
      <c r="G163" s="17">
        <f t="shared" si="23"/>
        <v>177907.49767680207</v>
      </c>
      <c r="H163" s="17">
        <f t="shared" si="18"/>
        <v>32028322.35096706</v>
      </c>
      <c r="I163" s="2">
        <f t="shared" si="19"/>
        <v>187.03777955635815</v>
      </c>
      <c r="J163" s="19"/>
    </row>
    <row r="164" spans="2:10" ht="14.25">
      <c r="B164" s="16">
        <f t="shared" si="20"/>
        <v>155</v>
      </c>
      <c r="C164" s="19">
        <f t="shared" si="21"/>
        <v>130487.3498404324</v>
      </c>
      <c r="D164" s="17">
        <f t="shared" si="22"/>
        <v>32158809.700807493</v>
      </c>
      <c r="E164" s="17">
        <f t="shared" si="16"/>
        <v>47317.17523274591</v>
      </c>
      <c r="F164" s="17">
        <f t="shared" si="17"/>
        <v>131315.1396116306</v>
      </c>
      <c r="G164" s="17">
        <f t="shared" si="23"/>
        <v>178632.31484437652</v>
      </c>
      <c r="H164" s="17">
        <f t="shared" si="18"/>
        <v>32111492.525574747</v>
      </c>
      <c r="I164" s="2">
        <f t="shared" si="19"/>
        <v>187.7997946224895</v>
      </c>
      <c r="J164" s="19"/>
    </row>
    <row r="165" spans="2:10" ht="14.25">
      <c r="B165" s="16">
        <f t="shared" si="20"/>
        <v>156</v>
      </c>
      <c r="C165" s="19">
        <f t="shared" si="21"/>
        <v>130826.19542688876</v>
      </c>
      <c r="D165" s="17">
        <f t="shared" si="22"/>
        <v>32242318.721001636</v>
      </c>
      <c r="E165" s="17">
        <f t="shared" si="16"/>
        <v>47703.95022938878</v>
      </c>
      <c r="F165" s="17">
        <f t="shared" si="17"/>
        <v>131656.13477742334</v>
      </c>
      <c r="G165" s="17">
        <f t="shared" si="23"/>
        <v>179360.08500681212</v>
      </c>
      <c r="H165" s="17">
        <f t="shared" si="18"/>
        <v>32194614.77077225</v>
      </c>
      <c r="I165" s="2">
        <f t="shared" si="19"/>
        <v>188.56491423232524</v>
      </c>
      <c r="J165" s="19"/>
    </row>
    <row r="166" spans="2:10" ht="14.25">
      <c r="B166" s="16">
        <f t="shared" si="20"/>
        <v>157</v>
      </c>
      <c r="C166" s="19">
        <f t="shared" si="21"/>
        <v>131164.8457430005</v>
      </c>
      <c r="D166" s="17">
        <f t="shared" si="22"/>
        <v>32325779.61651525</v>
      </c>
      <c r="E166" s="17">
        <f t="shared" si="16"/>
        <v>48093.886760871654</v>
      </c>
      <c r="F166" s="17">
        <f t="shared" si="17"/>
        <v>131996.93343410394</v>
      </c>
      <c r="G166" s="17">
        <f t="shared" si="23"/>
        <v>180090.8201949756</v>
      </c>
      <c r="H166" s="17">
        <f t="shared" si="18"/>
        <v>32277685.729754377</v>
      </c>
      <c r="I166" s="2">
        <f t="shared" si="19"/>
        <v>189.33315103416078</v>
      </c>
      <c r="J166" s="19"/>
    </row>
    <row r="167" spans="2:10" ht="14.25">
      <c r="B167" s="16">
        <f t="shared" si="20"/>
        <v>158</v>
      </c>
      <c r="C167" s="19">
        <f t="shared" si="21"/>
        <v>131503.2871127203</v>
      </c>
      <c r="D167" s="17">
        <f t="shared" si="22"/>
        <v>32409189.016867097</v>
      </c>
      <c r="E167" s="17">
        <f t="shared" si="16"/>
        <v>48487.010669874726</v>
      </c>
      <c r="F167" s="17">
        <f t="shared" si="17"/>
        <v>132337.52181887397</v>
      </c>
      <c r="G167" s="17">
        <f t="shared" si="23"/>
        <v>180824.5324887487</v>
      </c>
      <c r="H167" s="17">
        <f t="shared" si="18"/>
        <v>32360702.00619722</v>
      </c>
      <c r="I167" s="2">
        <f t="shared" si="19"/>
        <v>190.10451772782213</v>
      </c>
      <c r="J167" s="19"/>
    </row>
    <row r="168" spans="2:10" ht="14.25">
      <c r="B168" s="16">
        <f t="shared" si="20"/>
        <v>159</v>
      </c>
      <c r="C168" s="19">
        <f t="shared" si="21"/>
        <v>131841.5056990087</v>
      </c>
      <c r="D168" s="17">
        <f t="shared" si="22"/>
        <v>32492543.51189623</v>
      </c>
      <c r="E168" s="17">
        <f t="shared" si="16"/>
        <v>48883.34801031859</v>
      </c>
      <c r="F168" s="17">
        <f t="shared" si="17"/>
        <v>132677.88600690963</v>
      </c>
      <c r="G168" s="17">
        <f t="shared" si="23"/>
        <v>181561.2340172282</v>
      </c>
      <c r="H168" s="17">
        <f t="shared" si="18"/>
        <v>32443660.16388591</v>
      </c>
      <c r="I168" s="2">
        <f t="shared" si="19"/>
        <v>190.87902706487606</v>
      </c>
      <c r="J168" s="19"/>
    </row>
    <row r="169" spans="2:10" ht="14.25">
      <c r="B169" s="16">
        <f t="shared" si="20"/>
        <v>160</v>
      </c>
      <c r="C169" s="19">
        <f t="shared" si="21"/>
        <v>132179.48750228807</v>
      </c>
      <c r="D169" s="17">
        <f t="shared" si="22"/>
        <v>32575839.651388198</v>
      </c>
      <c r="E169" s="17">
        <f t="shared" si="16"/>
        <v>49282.925049091195</v>
      </c>
      <c r="F169" s="17">
        <f t="shared" si="17"/>
        <v>133018.01190983516</v>
      </c>
      <c r="G169" s="17">
        <f t="shared" si="23"/>
        <v>182300.93695892635</v>
      </c>
      <c r="H169" s="17">
        <f t="shared" si="18"/>
        <v>32526556.726339106</v>
      </c>
      <c r="I169" s="2">
        <f t="shared" si="19"/>
        <v>191.65669184884072</v>
      </c>
      <c r="J169" s="19"/>
    </row>
    <row r="170" spans="2:10" ht="14.25">
      <c r="B170" s="16">
        <f t="shared" si="20"/>
        <v>161</v>
      </c>
      <c r="C170" s="19">
        <f t="shared" si="21"/>
        <v>132517.21835896745</v>
      </c>
      <c r="D170" s="17">
        <f t="shared" si="22"/>
        <v>32659073.944698073</v>
      </c>
      <c r="E170" s="17">
        <f t="shared" si="16"/>
        <v>49685.76826778831</v>
      </c>
      <c r="F170" s="17">
        <f t="shared" si="17"/>
        <v>133357.8852741838</v>
      </c>
      <c r="G170" s="17">
        <f t="shared" si="23"/>
        <v>183043.6535419721</v>
      </c>
      <c r="H170" s="17">
        <f t="shared" si="18"/>
        <v>32609388.176430285</v>
      </c>
      <c r="I170" s="2">
        <f t="shared" si="19"/>
        <v>192.43752493539745</v>
      </c>
      <c r="J170" s="19"/>
    </row>
    <row r="171" spans="2:10" ht="14.25">
      <c r="B171" s="16">
        <f t="shared" si="20"/>
        <v>162</v>
      </c>
      <c r="C171" s="19">
        <f t="shared" si="21"/>
        <v>132854.68393981457</v>
      </c>
      <c r="D171" s="17">
        <f t="shared" si="22"/>
        <v>32742242.8603701</v>
      </c>
      <c r="E171" s="17">
        <f t="shared" si="16"/>
        <v>50091.90436446873</v>
      </c>
      <c r="F171" s="17">
        <f t="shared" si="17"/>
        <v>133697.4916798446</v>
      </c>
      <c r="G171" s="17">
        <f t="shared" si="23"/>
        <v>183789.39604431333</v>
      </c>
      <c r="H171" s="17">
        <f t="shared" si="18"/>
        <v>32692150.95600563</v>
      </c>
      <c r="I171" s="2">
        <f t="shared" si="19"/>
        <v>193.22153923260316</v>
      </c>
      <c r="J171" s="19"/>
    </row>
    <row r="172" spans="2:10" ht="14.25">
      <c r="B172" s="16">
        <f t="shared" si="20"/>
        <v>163</v>
      </c>
      <c r="C172" s="19">
        <f t="shared" si="21"/>
        <v>133191.86974848434</v>
      </c>
      <c r="D172" s="17">
        <f t="shared" si="22"/>
        <v>32825342.825754113</v>
      </c>
      <c r="E172" s="17">
        <f t="shared" si="16"/>
        <v>50501.360255423846</v>
      </c>
      <c r="F172" s="17">
        <f t="shared" si="17"/>
        <v>134036.81653849597</v>
      </c>
      <c r="G172" s="17">
        <f t="shared" si="23"/>
        <v>184538.17679391982</v>
      </c>
      <c r="H172" s="17">
        <f t="shared" si="18"/>
        <v>32774841.46549869</v>
      </c>
      <c r="I172" s="2">
        <f t="shared" si="19"/>
        <v>194.00874770110386</v>
      </c>
      <c r="J172" s="19"/>
    </row>
    <row r="173" spans="2:10" ht="14.25">
      <c r="B173" s="16">
        <f t="shared" si="20"/>
        <v>164</v>
      </c>
      <c r="C173" s="19">
        <f t="shared" si="21"/>
        <v>133528.76111989468</v>
      </c>
      <c r="D173" s="17">
        <f t="shared" si="22"/>
        <v>32908370.226618584</v>
      </c>
      <c r="E173" s="17">
        <f t="shared" si="16"/>
        <v>50914.16307696115</v>
      </c>
      <c r="F173" s="17">
        <f t="shared" si="17"/>
        <v>134375.8450920259</v>
      </c>
      <c r="G173" s="17">
        <f t="shared" si="23"/>
        <v>185290.00816898706</v>
      </c>
      <c r="H173" s="17">
        <f t="shared" si="18"/>
        <v>32857456.063541625</v>
      </c>
      <c r="I173" s="2">
        <f t="shared" si="19"/>
        <v>194.79916335434876</v>
      </c>
      <c r="J173" s="19"/>
    </row>
    <row r="174" spans="2:10" ht="14.25">
      <c r="B174" s="16">
        <f t="shared" si="20"/>
        <v>165</v>
      </c>
      <c r="C174" s="19">
        <f t="shared" si="21"/>
        <v>133865.3432186544</v>
      </c>
      <c r="D174" s="17">
        <f t="shared" si="22"/>
        <v>32991321.40676028</v>
      </c>
      <c r="E174" s="17">
        <f t="shared" si="16"/>
        <v>51330.340187202906</v>
      </c>
      <c r="F174" s="17">
        <f t="shared" si="17"/>
        <v>134714.56241093783</v>
      </c>
      <c r="G174" s="17">
        <f t="shared" si="23"/>
        <v>186044.90259814073</v>
      </c>
      <c r="H174" s="17">
        <f t="shared" si="18"/>
        <v>32939991.066573076</v>
      </c>
      <c r="I174" s="2">
        <f t="shared" si="19"/>
        <v>195.5927992588055</v>
      </c>
      <c r="J174" s="19"/>
    </row>
    <row r="175" spans="2:10" ht="14.25">
      <c r="B175" s="16">
        <f t="shared" si="20"/>
        <v>166</v>
      </c>
      <c r="C175" s="19">
        <f t="shared" si="21"/>
        <v>134201.6010374911</v>
      </c>
      <c r="D175" s="17">
        <f t="shared" si="22"/>
        <v>33074192.667610567</v>
      </c>
      <c r="E175" s="17">
        <f t="shared" si="16"/>
        <v>51749.91916789921</v>
      </c>
      <c r="F175" s="17">
        <f t="shared" si="17"/>
        <v>135052.95339274316</v>
      </c>
      <c r="G175" s="17">
        <f t="shared" si="23"/>
        <v>186802.87256064237</v>
      </c>
      <c r="H175" s="17">
        <f t="shared" si="18"/>
        <v>33022442.74844267</v>
      </c>
      <c r="I175" s="2">
        <f t="shared" si="19"/>
        <v>196.38966853417617</v>
      </c>
      <c r="J175" s="19"/>
    </row>
    <row r="176" spans="2:10" ht="14.25">
      <c r="B176" s="16">
        <f t="shared" si="20"/>
        <v>167</v>
      </c>
      <c r="C176" s="19">
        <f t="shared" si="21"/>
        <v>134537.51939559728</v>
      </c>
      <c r="D176" s="17">
        <f t="shared" si="22"/>
        <v>33156980.267838266</v>
      </c>
      <c r="E176" s="17">
        <f t="shared" si="16"/>
        <v>52172.92782625594</v>
      </c>
      <c r="F176" s="17">
        <f t="shared" si="17"/>
        <v>135391.0027603396</v>
      </c>
      <c r="G176" s="17">
        <f t="shared" si="23"/>
        <v>187563.93058659552</v>
      </c>
      <c r="H176" s="17">
        <f t="shared" si="18"/>
        <v>33104807.34001201</v>
      </c>
      <c r="I176" s="2">
        <f t="shared" si="19"/>
        <v>197.18978435361407</v>
      </c>
      <c r="J176" s="19"/>
    </row>
    <row r="177" spans="2:10" ht="14.25">
      <c r="B177" s="16">
        <f t="shared" si="20"/>
        <v>168</v>
      </c>
      <c r="C177" s="19">
        <f t="shared" si="21"/>
        <v>134873.08293703943</v>
      </c>
      <c r="D177" s="17">
        <f t="shared" si="22"/>
        <v>33239680.42294905</v>
      </c>
      <c r="E177" s="17">
        <f t="shared" si="16"/>
        <v>52599.39419677766</v>
      </c>
      <c r="F177" s="17">
        <f t="shared" si="17"/>
        <v>135728.6950603753</v>
      </c>
      <c r="G177" s="17">
        <f t="shared" si="23"/>
        <v>188328.08925715295</v>
      </c>
      <c r="H177" s="17">
        <f t="shared" si="18"/>
        <v>33187081.02875227</v>
      </c>
      <c r="I177" s="2">
        <f t="shared" si="19"/>
        <v>197.99315994394163</v>
      </c>
      <c r="J177" s="19"/>
    </row>
    <row r="178" spans="2:10" ht="14.25">
      <c r="B178" s="16">
        <f t="shared" si="20"/>
        <v>169</v>
      </c>
      <c r="C178" s="19">
        <f t="shared" si="21"/>
        <v>135208.2761291042</v>
      </c>
      <c r="D178" s="17">
        <f t="shared" si="22"/>
        <v>33322289.304881375</v>
      </c>
      <c r="E178" s="17">
        <f t="shared" si="16"/>
        <v>53029.34654312563</v>
      </c>
      <c r="F178" s="17">
        <f t="shared" si="17"/>
        <v>136066.01466159895</v>
      </c>
      <c r="G178" s="17">
        <f t="shared" si="23"/>
        <v>189095.36120472458</v>
      </c>
      <c r="H178" s="17">
        <f t="shared" si="18"/>
        <v>33269259.95833825</v>
      </c>
      <c r="I178" s="2">
        <f t="shared" si="19"/>
        <v>198.79980858586893</v>
      </c>
      <c r="J178" s="19"/>
    </row>
    <row r="179" spans="2:10" ht="14.25">
      <c r="B179" s="16">
        <f t="shared" si="20"/>
        <v>170</v>
      </c>
      <c r="C179" s="19">
        <f t="shared" si="21"/>
        <v>135543.08326064795</v>
      </c>
      <c r="D179" s="17">
        <f t="shared" si="22"/>
        <v>33404803.041598897</v>
      </c>
      <c r="E179" s="17">
        <f t="shared" si="16"/>
        <v>53462.81335999083</v>
      </c>
      <c r="F179" s="17">
        <f t="shared" si="17"/>
        <v>136402.9457531955</v>
      </c>
      <c r="G179" s="17">
        <f t="shared" si="23"/>
        <v>189865.75911318633</v>
      </c>
      <c r="H179" s="17">
        <f t="shared" si="18"/>
        <v>33351340.228238907</v>
      </c>
      <c r="I179" s="2">
        <f t="shared" si="19"/>
        <v>199.60974361421336</v>
      </c>
      <c r="J179" s="19"/>
    </row>
    <row r="180" spans="2:10" ht="14.25">
      <c r="B180" s="16">
        <f t="shared" si="20"/>
        <v>171</v>
      </c>
      <c r="C180" s="19">
        <f t="shared" si="21"/>
        <v>135877.48844041675</v>
      </c>
      <c r="D180" s="17">
        <f t="shared" si="22"/>
        <v>33487217.716679323</v>
      </c>
      <c r="E180" s="17">
        <f t="shared" si="16"/>
        <v>53899.8233749826</v>
      </c>
      <c r="F180" s="17">
        <f t="shared" si="17"/>
        <v>136739.47234310725</v>
      </c>
      <c r="G180" s="17">
        <f t="shared" si="23"/>
        <v>190639.29571808985</v>
      </c>
      <c r="H180" s="17">
        <f t="shared" si="18"/>
        <v>33433317.89330434</v>
      </c>
      <c r="I180" s="2">
        <f t="shared" si="19"/>
        <v>200.42297841811998</v>
      </c>
      <c r="J180" s="19"/>
    </row>
    <row r="181" spans="2:10" ht="14.25">
      <c r="B181" s="16">
        <f t="shared" si="20"/>
        <v>172</v>
      </c>
      <c r="C181" s="19">
        <f t="shared" si="21"/>
        <v>136211.4755953923</v>
      </c>
      <c r="D181" s="17">
        <f t="shared" si="22"/>
        <v>33569529.36889973</v>
      </c>
      <c r="E181" s="17">
        <f t="shared" si="16"/>
        <v>54340.405550532334</v>
      </c>
      <c r="F181" s="17">
        <f t="shared" si="17"/>
        <v>137075.57825634058</v>
      </c>
      <c r="G181" s="17">
        <f t="shared" si="23"/>
        <v>191415.98380687292</v>
      </c>
      <c r="H181" s="17">
        <f t="shared" si="18"/>
        <v>33515188.9633492</v>
      </c>
      <c r="I181" s="2">
        <f t="shared" si="19"/>
        <v>201.2395264412829</v>
      </c>
      <c r="J181" s="19"/>
    </row>
    <row r="182" spans="2:10" ht="14.25">
      <c r="B182" s="16">
        <f t="shared" si="20"/>
        <v>173</v>
      </c>
      <c r="C182" s="19">
        <f t="shared" si="21"/>
        <v>136545.02846904844</v>
      </c>
      <c r="D182" s="17">
        <f t="shared" si="22"/>
        <v>33651733.99181825</v>
      </c>
      <c r="E182" s="17">
        <f t="shared" si="16"/>
        <v>54784.58908581309</v>
      </c>
      <c r="F182" s="17">
        <f t="shared" si="17"/>
        <v>137411.24713325786</v>
      </c>
      <c r="G182" s="17">
        <f t="shared" si="23"/>
        <v>192195.83621907094</v>
      </c>
      <c r="H182" s="17">
        <f t="shared" si="18"/>
        <v>33596949.40273244</v>
      </c>
      <c r="I182" s="2">
        <f t="shared" si="19"/>
        <v>202.05940118216745</v>
      </c>
      <c r="J182" s="19"/>
    </row>
    <row r="183" spans="2:10" ht="14.25">
      <c r="B183" s="16">
        <f t="shared" si="20"/>
        <v>174</v>
      </c>
      <c r="C183" s="19">
        <f t="shared" si="21"/>
        <v>136878.13061970472</v>
      </c>
      <c r="D183" s="17">
        <f t="shared" si="22"/>
        <v>33733827.533352144</v>
      </c>
      <c r="E183" s="17">
        <f t="shared" si="16"/>
        <v>55232.403418674716</v>
      </c>
      <c r="F183" s="17">
        <f t="shared" si="17"/>
        <v>137746.4624278546</v>
      </c>
      <c r="G183" s="17">
        <f t="shared" si="23"/>
        <v>192978.8658465293</v>
      </c>
      <c r="H183" s="17">
        <f t="shared" si="18"/>
        <v>33678595.12993347</v>
      </c>
      <c r="I183" s="2">
        <f t="shared" si="19"/>
        <v>202.88261619423346</v>
      </c>
      <c r="J183" s="19"/>
    </row>
    <row r="184" spans="2:10" ht="14.25">
      <c r="B184" s="16">
        <f t="shared" si="20"/>
        <v>175</v>
      </c>
      <c r="C184" s="19">
        <f t="shared" si="21"/>
        <v>137210.76541872323</v>
      </c>
      <c r="D184" s="17">
        <f t="shared" si="22"/>
        <v>33815805.89535219</v>
      </c>
      <c r="E184" s="17">
        <f t="shared" si="16"/>
        <v>55683.87822759466</v>
      </c>
      <c r="F184" s="17">
        <f t="shared" si="17"/>
        <v>138081.20740602145</v>
      </c>
      <c r="G184" s="17">
        <f t="shared" si="23"/>
        <v>193765.0856336161</v>
      </c>
      <c r="H184" s="17">
        <f t="shared" si="18"/>
        <v>33760122.0171246</v>
      </c>
      <c r="I184" s="2">
        <f t="shared" si="19"/>
        <v>203.70918508615918</v>
      </c>
      <c r="J184" s="19"/>
    </row>
    <row r="185" spans="2:10" ht="14.25">
      <c r="B185" s="16">
        <f t="shared" si="20"/>
        <v>176</v>
      </c>
      <c r="C185" s="19">
        <f t="shared" si="21"/>
        <v>137542.9160488397</v>
      </c>
      <c r="D185" s="17">
        <f t="shared" si="22"/>
        <v>33897664.93317344</v>
      </c>
      <c r="E185" s="17">
        <f t="shared" si="16"/>
        <v>56139.04343364516</v>
      </c>
      <c r="F185" s="17">
        <f t="shared" si="17"/>
        <v>138415.46514379155</v>
      </c>
      <c r="G185" s="17">
        <f t="shared" si="23"/>
        <v>194554.5085774367</v>
      </c>
      <c r="H185" s="17">
        <f t="shared" si="18"/>
        <v>33841525.8897398</v>
      </c>
      <c r="I185" s="2">
        <f t="shared" si="19"/>
        <v>204.53912152206632</v>
      </c>
      <c r="J185" s="19"/>
    </row>
    <row r="186" spans="2:10" ht="14.25">
      <c r="B186" s="16">
        <f t="shared" si="20"/>
        <v>177</v>
      </c>
      <c r="C186" s="19">
        <f t="shared" si="21"/>
        <v>137874.5655023381</v>
      </c>
      <c r="D186" s="17">
        <f t="shared" si="22"/>
        <v>33979400.455242135</v>
      </c>
      <c r="E186" s="17">
        <f t="shared" si="16"/>
        <v>56597.92920247599</v>
      </c>
      <c r="F186" s="17">
        <f t="shared" si="17"/>
        <v>138749.21852557207</v>
      </c>
      <c r="G186" s="17">
        <f t="shared" si="23"/>
        <v>195347.14772804806</v>
      </c>
      <c r="H186" s="17">
        <f t="shared" si="18"/>
        <v>33922802.52603966</v>
      </c>
      <c r="I186" s="2">
        <f t="shared" si="19"/>
        <v>205.3724392217459</v>
      </c>
      <c r="J186" s="19"/>
    </row>
    <row r="187" spans="2:10" ht="14.25">
      <c r="B187" s="16">
        <f t="shared" si="20"/>
        <v>178</v>
      </c>
      <c r="C187" s="19">
        <f t="shared" si="21"/>
        <v>138205.69657934457</v>
      </c>
      <c r="D187" s="17">
        <f t="shared" si="22"/>
        <v>34061008.222619005</v>
      </c>
      <c r="E187" s="17">
        <f t="shared" si="16"/>
        <v>57060.56594631387</v>
      </c>
      <c r="F187" s="17">
        <f t="shared" si="17"/>
        <v>139082.45024236094</v>
      </c>
      <c r="G187" s="17">
        <f t="shared" si="23"/>
        <v>196143.0161886748</v>
      </c>
      <c r="H187" s="17">
        <f t="shared" si="18"/>
        <v>34003947.656672694</v>
      </c>
      <c r="I187" s="2">
        <f t="shared" si="19"/>
        <v>206.2091519608851</v>
      </c>
      <c r="J187" s="19"/>
    </row>
    <row r="188" spans="2:10" ht="14.25">
      <c r="B188" s="16">
        <f t="shared" si="20"/>
        <v>179</v>
      </c>
      <c r="C188" s="19">
        <f t="shared" si="21"/>
        <v>138536.29188598692</v>
      </c>
      <c r="D188" s="17">
        <f t="shared" si="22"/>
        <v>34142483.94855868</v>
      </c>
      <c r="E188" s="17">
        <f t="shared" si="16"/>
        <v>57526.98432597771</v>
      </c>
      <c r="F188" s="17">
        <f t="shared" si="17"/>
        <v>139415.14278994795</v>
      </c>
      <c r="G188" s="17">
        <f t="shared" si="23"/>
        <v>196942.12711592566</v>
      </c>
      <c r="H188" s="17">
        <f t="shared" si="18"/>
        <v>34084956.964232706</v>
      </c>
      <c r="I188" s="2">
        <f t="shared" si="19"/>
        <v>207.0492735712949</v>
      </c>
      <c r="J188" s="19"/>
    </row>
    <row r="189" spans="2:10" ht="14.25">
      <c r="B189" s="16">
        <f t="shared" si="20"/>
        <v>180</v>
      </c>
      <c r="C189" s="19">
        <f t="shared" si="21"/>
        <v>138866.33383260667</v>
      </c>
      <c r="D189" s="17">
        <f t="shared" si="22"/>
        <v>34223823.29806531</v>
      </c>
      <c r="E189" s="17">
        <f t="shared" si="16"/>
        <v>57997.215252910915</v>
      </c>
      <c r="F189" s="17">
        <f t="shared" si="17"/>
        <v>139747.27846710003</v>
      </c>
      <c r="G189" s="17">
        <f t="shared" si="23"/>
        <v>197744.49372001094</v>
      </c>
      <c r="H189" s="17">
        <f t="shared" si="18"/>
        <v>34165826.0828124</v>
      </c>
      <c r="I189" s="2">
        <f t="shared" si="19"/>
        <v>207.89281794113882</v>
      </c>
      <c r="J189" s="19"/>
    </row>
    <row r="190" spans="2:10" ht="14.25">
      <c r="B190" s="16">
        <f t="shared" si="20"/>
        <v>181</v>
      </c>
      <c r="C190" s="19">
        <f t="shared" si="21"/>
        <v>139195.80463197827</v>
      </c>
      <c r="D190" s="17">
        <f t="shared" si="22"/>
        <v>34305021.88744438</v>
      </c>
      <c r="E190" s="17">
        <f t="shared" si="16"/>
        <v>58471.28989122991</v>
      </c>
      <c r="F190" s="17">
        <f t="shared" si="17"/>
        <v>140078.8393737312</v>
      </c>
      <c r="G190" s="17">
        <f t="shared" si="23"/>
        <v>198550.1292649611</v>
      </c>
      <c r="H190" s="17">
        <f t="shared" si="18"/>
        <v>34246550.59755315</v>
      </c>
      <c r="I190" s="2">
        <f t="shared" si="19"/>
        <v>208.73979901516248</v>
      </c>
      <c r="J190" s="19"/>
    </row>
    <row r="191" spans="2:10" ht="14.25">
      <c r="B191" s="16">
        <f t="shared" si="20"/>
        <v>182</v>
      </c>
      <c r="C191" s="19">
        <f t="shared" si="21"/>
        <v>139524.68629740924</v>
      </c>
      <c r="D191" s="17">
        <f t="shared" si="22"/>
        <v>34386075.28385056</v>
      </c>
      <c r="E191" s="17">
        <f t="shared" si="16"/>
        <v>58949.23965978954</v>
      </c>
      <c r="F191" s="17">
        <f t="shared" si="17"/>
        <v>140409.80740905643</v>
      </c>
      <c r="G191" s="17">
        <f t="shared" si="23"/>
        <v>199359.04706884598</v>
      </c>
      <c r="H191" s="17">
        <f t="shared" si="18"/>
        <v>34327126.04419077</v>
      </c>
      <c r="I191" s="2">
        <f t="shared" si="19"/>
        <v>209.59023079492414</v>
      </c>
      <c r="J191" s="19"/>
    </row>
    <row r="192" spans="2:10" ht="14.25">
      <c r="B192" s="16">
        <f t="shared" si="20"/>
        <v>183</v>
      </c>
      <c r="C192" s="19">
        <f t="shared" si="21"/>
        <v>139852.9606409371</v>
      </c>
      <c r="D192" s="17">
        <f t="shared" si="22"/>
        <v>34466979.00483171</v>
      </c>
      <c r="E192" s="17">
        <f t="shared" si="16"/>
        <v>59431.09623426522</v>
      </c>
      <c r="F192" s="17">
        <f t="shared" si="17"/>
        <v>140740.1642697295</v>
      </c>
      <c r="G192" s="17">
        <f t="shared" si="23"/>
        <v>200171.2605039947</v>
      </c>
      <c r="H192" s="17">
        <f t="shared" si="18"/>
        <v>34407547.90859745</v>
      </c>
      <c r="I192" s="2">
        <f t="shared" si="19"/>
        <v>210.4441273390261</v>
      </c>
      <c r="J192" s="19"/>
    </row>
    <row r="193" spans="2:10" ht="14.25">
      <c r="B193" s="16">
        <f t="shared" si="20"/>
        <v>184</v>
      </c>
      <c r="C193" s="19">
        <f t="shared" si="21"/>
        <v>140180.60927143693</v>
      </c>
      <c r="D193" s="17">
        <f t="shared" si="22"/>
        <v>34547728.517868884</v>
      </c>
      <c r="E193" s="17">
        <f t="shared" si="16"/>
        <v>59916.89154925232</v>
      </c>
      <c r="F193" s="17">
        <f t="shared" si="17"/>
        <v>141069.89144796462</v>
      </c>
      <c r="G193" s="17">
        <f t="shared" si="23"/>
        <v>200986.78299721694</v>
      </c>
      <c r="H193" s="17">
        <f t="shared" si="18"/>
        <v>34487811.62631963</v>
      </c>
      <c r="I193" s="2">
        <f t="shared" si="19"/>
        <v>211.30150276334714</v>
      </c>
      <c r="J193" s="19"/>
    </row>
    <row r="194" spans="2:10" ht="14.25">
      <c r="B194" s="16">
        <f t="shared" si="20"/>
        <v>185</v>
      </c>
      <c r="C194" s="19">
        <f t="shared" si="21"/>
        <v>140507.61359277368</v>
      </c>
      <c r="D194" s="17">
        <f t="shared" si="22"/>
        <v>34628319.239912406</v>
      </c>
      <c r="E194" s="17">
        <f t="shared" si="16"/>
        <v>60406.657800382556</v>
      </c>
      <c r="F194" s="17">
        <f t="shared" si="17"/>
        <v>141398.97022964232</v>
      </c>
      <c r="G194" s="17">
        <f t="shared" si="23"/>
        <v>201805.62803002488</v>
      </c>
      <c r="H194" s="17">
        <f t="shared" si="18"/>
        <v>34567912.58211202</v>
      </c>
      <c r="I194" s="2">
        <f t="shared" si="19"/>
        <v>212.16237124127593</v>
      </c>
      <c r="J194" s="19"/>
    </row>
    <row r="195" spans="2:10" ht="14.25">
      <c r="B195" s="16">
        <f t="shared" si="20"/>
        <v>186</v>
      </c>
      <c r="C195" s="19">
        <f t="shared" si="21"/>
        <v>140833.95480185747</v>
      </c>
      <c r="D195" s="17">
        <f t="shared" si="22"/>
        <v>34708746.53691388</v>
      </c>
      <c r="E195" s="17">
        <f t="shared" si="16"/>
        <v>60900.42744645773</v>
      </c>
      <c r="F195" s="17">
        <f t="shared" si="17"/>
        <v>141727.38169239834</v>
      </c>
      <c r="G195" s="17">
        <f t="shared" si="23"/>
        <v>202627.80913885607</v>
      </c>
      <c r="H195" s="17">
        <f t="shared" si="18"/>
        <v>34647846.109467424</v>
      </c>
      <c r="I195" s="2">
        <f t="shared" si="19"/>
        <v>213.02674700394525</v>
      </c>
      <c r="J195" s="19"/>
    </row>
    <row r="196" spans="2:10" ht="14.25">
      <c r="B196" s="16">
        <f t="shared" si="20"/>
        <v>187</v>
      </c>
      <c r="C196" s="19">
        <f t="shared" si="21"/>
        <v>141159.61388676614</v>
      </c>
      <c r="D196" s="17">
        <f t="shared" si="22"/>
        <v>34789005.72335419</v>
      </c>
      <c r="E196" s="17">
        <f t="shared" si="16"/>
        <v>61398.23321160098</v>
      </c>
      <c r="F196" s="17">
        <f t="shared" si="17"/>
        <v>142055.10670369628</v>
      </c>
      <c r="G196" s="17">
        <f t="shared" si="23"/>
        <v>203453.33991529726</v>
      </c>
      <c r="H196" s="17">
        <f t="shared" si="18"/>
        <v>34727607.49014259</v>
      </c>
      <c r="I196" s="2">
        <f t="shared" si="19"/>
        <v>213.89464434046727</v>
      </c>
      <c r="J196" s="19"/>
    </row>
    <row r="197" spans="2:10" ht="14.25">
      <c r="B197" s="16">
        <f t="shared" si="20"/>
        <v>188</v>
      </c>
      <c r="C197" s="19">
        <f t="shared" si="21"/>
        <v>141484.5716247931</v>
      </c>
      <c r="D197" s="17">
        <f t="shared" si="22"/>
        <v>34869092.061767384</v>
      </c>
      <c r="E197" s="17">
        <f t="shared" si="16"/>
        <v>61900.10808742538</v>
      </c>
      <c r="F197" s="17">
        <f t="shared" si="17"/>
        <v>142382.1259188835</v>
      </c>
      <c r="G197" s="17">
        <f t="shared" si="23"/>
        <v>204282.2340063089</v>
      </c>
      <c r="H197" s="17">
        <f t="shared" si="18"/>
        <v>34807191.95367996</v>
      </c>
      <c r="I197" s="2">
        <f t="shared" si="19"/>
        <v>214.76607759816977</v>
      </c>
      <c r="J197" s="19"/>
    </row>
    <row r="198" spans="2:10" ht="14.25">
      <c r="B198" s="16">
        <f t="shared" si="20"/>
        <v>189</v>
      </c>
      <c r="C198" s="19">
        <f t="shared" si="21"/>
        <v>141808.80858050287</v>
      </c>
      <c r="D198" s="17">
        <f t="shared" si="22"/>
        <v>34949000.76226046</v>
      </c>
      <c r="E198" s="17">
        <f t="shared" si="16"/>
        <v>62406.08533522056</v>
      </c>
      <c r="F198" s="17">
        <f t="shared" si="17"/>
        <v>142708.41977923023</v>
      </c>
      <c r="G198" s="17">
        <f t="shared" si="23"/>
        <v>205114.5051144508</v>
      </c>
      <c r="H198" s="17">
        <f t="shared" si="18"/>
        <v>34886594.67692524</v>
      </c>
      <c r="I198" s="2">
        <f t="shared" si="19"/>
        <v>215.64106118283334</v>
      </c>
      <c r="J198" s="19"/>
    </row>
    <row r="199" spans="2:10" ht="14.25">
      <c r="B199" s="16">
        <f t="shared" si="20"/>
        <v>190</v>
      </c>
      <c r="C199" s="19">
        <f t="shared" si="21"/>
        <v>142132.3051037565</v>
      </c>
      <c r="D199" s="17">
        <f t="shared" si="22"/>
        <v>35028726.982029</v>
      </c>
      <c r="E199" s="17">
        <f t="shared" si="16"/>
        <v>62916.1984881571</v>
      </c>
      <c r="F199" s="17">
        <f t="shared" si="17"/>
        <v>143033.96850995175</v>
      </c>
      <c r="G199" s="17">
        <f t="shared" si="23"/>
        <v>205950.16699810885</v>
      </c>
      <c r="H199" s="17">
        <f t="shared" si="18"/>
        <v>34965810.783540845</v>
      </c>
      <c r="I199" s="2">
        <f t="shared" si="19"/>
        <v>216.5196095589295</v>
      </c>
      <c r="J199" s="19"/>
    </row>
    <row r="200" spans="2:10" ht="14.25">
      <c r="B200" s="16">
        <f t="shared" si="20"/>
        <v>191</v>
      </c>
      <c r="C200" s="19">
        <f t="shared" si="21"/>
        <v>142455.04132777452</v>
      </c>
      <c r="D200" s="17">
        <f t="shared" si="22"/>
        <v>35108265.82486862</v>
      </c>
      <c r="E200" s="17">
        <f t="shared" si="16"/>
        <v>63430.481353508716</v>
      </c>
      <c r="F200" s="17">
        <f t="shared" si="17"/>
        <v>143358.75211821354</v>
      </c>
      <c r="G200" s="17">
        <f t="shared" si="23"/>
        <v>206789.23347172225</v>
      </c>
      <c r="H200" s="17">
        <f t="shared" si="18"/>
        <v>35044835.34351511</v>
      </c>
      <c r="I200" s="2">
        <f t="shared" si="19"/>
        <v>217.4017372498598</v>
      </c>
      <c r="J200" s="19"/>
    </row>
    <row r="201" spans="2:10" ht="14.25">
      <c r="B201" s="16">
        <f t="shared" si="20"/>
        <v>192</v>
      </c>
      <c r="C201" s="19">
        <f t="shared" si="21"/>
        <v>142776.99716705084</v>
      </c>
      <c r="D201" s="17">
        <f t="shared" si="22"/>
        <v>35187612.340682164</v>
      </c>
      <c r="E201" s="17">
        <f t="shared" si="16"/>
        <v>63948.96801489298</v>
      </c>
      <c r="F201" s="17">
        <f t="shared" si="17"/>
        <v>143682.75039111884</v>
      </c>
      <c r="G201" s="17">
        <f t="shared" si="23"/>
        <v>207631.71840601182</v>
      </c>
      <c r="H201" s="17">
        <f t="shared" si="18"/>
        <v>35123663.37266727</v>
      </c>
      <c r="I201" s="2">
        <f t="shared" si="19"/>
        <v>218.2874588381959</v>
      </c>
      <c r="J201" s="19"/>
    </row>
    <row r="202" spans="2:10" ht="14.25">
      <c r="B202" s="16">
        <f t="shared" si="20"/>
        <v>193</v>
      </c>
      <c r="C202" s="19">
        <f t="shared" si="21"/>
        <v>143098.15231544524</v>
      </c>
      <c r="D202" s="17">
        <f t="shared" si="22"/>
        <v>35266761.52498271</v>
      </c>
      <c r="E202" s="17">
        <f aca="true" t="shared" si="24" ref="E202:E265">IF(B202="","",G202-F202)</f>
        <v>64471.69283453011</v>
      </c>
      <c r="F202" s="17">
        <f aca="true" t="shared" si="25" ref="F202:F265">IF(B202="","",D202*Vextir/12)</f>
        <v>144005.9428936794</v>
      </c>
      <c r="G202" s="17">
        <f t="shared" si="23"/>
        <v>208477.6357282095</v>
      </c>
      <c r="H202" s="17">
        <f aca="true" t="shared" si="26" ref="H202:H265">IF(B202="","",D202-E202)</f>
        <v>35202289.83214818</v>
      </c>
      <c r="I202" s="2">
        <f aca="true" t="shared" si="27" ref="I202:I265">IF((OR(B202="",I201="")),"",I201*(1+Mán.verðbólga))</f>
        <v>219.17678896592076</v>
      </c>
      <c r="J202" s="19"/>
    </row>
    <row r="203" spans="2:10" ht="14.25">
      <c r="B203" s="16">
        <f aca="true" t="shared" si="28" ref="B203:B266">IF(OR(B202="",B202=Fj.afborgana),"",B202+1)</f>
        <v>194</v>
      </c>
      <c r="C203" s="19">
        <f aca="true" t="shared" si="29" ref="C203:C266">IF(B203="","",IF(Verðbólga=0,0,+H202*I203/I202-H202))</f>
        <v>143418.48624403775</v>
      </c>
      <c r="D203" s="17">
        <f aca="true" t="shared" si="30" ref="D203:D266">IF(B203="","",IF(OR(Verðbólga="",Verðbólga=0),H202,H202*I203/I202))</f>
        <v>35345708.31839222</v>
      </c>
      <c r="E203" s="17">
        <f t="shared" si="24"/>
        <v>64998.69045552032</v>
      </c>
      <c r="F203" s="17">
        <f t="shared" si="25"/>
        <v>144328.30896676824</v>
      </c>
      <c r="G203" s="17">
        <f aca="true" t="shared" si="31" ref="G203:G266">IF(B203="","",PMT(Vextir/12,Fj.afborgana-B202,-D203))</f>
        <v>209326.99942228856</v>
      </c>
      <c r="H203" s="17">
        <f t="shared" si="26"/>
        <v>35280709.6279367</v>
      </c>
      <c r="I203" s="2">
        <f t="shared" si="27"/>
        <v>220.0697423346705</v>
      </c>
      <c r="J203" s="19"/>
    </row>
    <row r="204" spans="2:10" ht="14.25">
      <c r="B204" s="16">
        <f t="shared" si="28"/>
        <v>195</v>
      </c>
      <c r="C204" s="19">
        <f t="shared" si="29"/>
        <v>143737.97819916904</v>
      </c>
      <c r="D204" s="17">
        <f t="shared" si="30"/>
        <v>35424447.60613587</v>
      </c>
      <c r="E204" s="17">
        <f t="shared" si="24"/>
        <v>65529.995804139966</v>
      </c>
      <c r="F204" s="17">
        <f t="shared" si="25"/>
        <v>144649.82772505478</v>
      </c>
      <c r="G204" s="17">
        <f t="shared" si="31"/>
        <v>210179.82352919475</v>
      </c>
      <c r="H204" s="17">
        <f t="shared" si="26"/>
        <v>35358917.61033173</v>
      </c>
      <c r="I204" s="2">
        <f t="shared" si="27"/>
        <v>220.96633370597755</v>
      </c>
      <c r="J204" s="19"/>
    </row>
    <row r="205" spans="2:10" ht="14.25">
      <c r="B205" s="16">
        <f t="shared" si="28"/>
        <v>196</v>
      </c>
      <c r="C205" s="19">
        <f t="shared" si="29"/>
        <v>144056.60720031708</v>
      </c>
      <c r="D205" s="17">
        <f t="shared" si="30"/>
        <v>35502974.217532046</v>
      </c>
      <c r="E205" s="17">
        <f t="shared" si="24"/>
        <v>66065.64409215553</v>
      </c>
      <c r="F205" s="17">
        <f t="shared" si="25"/>
        <v>144970.4780549225</v>
      </c>
      <c r="G205" s="17">
        <f t="shared" si="31"/>
        <v>211036.12214707804</v>
      </c>
      <c r="H205" s="17">
        <f t="shared" si="26"/>
        <v>35436908.57343989</v>
      </c>
      <c r="I205" s="2">
        <f t="shared" si="27"/>
        <v>221.86657790151466</v>
      </c>
      <c r="J205" s="19"/>
    </row>
    <row r="206" spans="2:10" ht="14.25">
      <c r="B206" s="16">
        <f t="shared" si="28"/>
        <v>197</v>
      </c>
      <c r="C206" s="19">
        <f t="shared" si="29"/>
        <v>144374.35203802586</v>
      </c>
      <c r="D206" s="17">
        <f t="shared" si="30"/>
        <v>35581282.925477915</v>
      </c>
      <c r="E206" s="17">
        <f t="shared" si="24"/>
        <v>66605.6708191582</v>
      </c>
      <c r="F206" s="17">
        <f t="shared" si="25"/>
        <v>145290.23861236815</v>
      </c>
      <c r="G206" s="17">
        <f t="shared" si="31"/>
        <v>211895.90943152635</v>
      </c>
      <c r="H206" s="17">
        <f t="shared" si="26"/>
        <v>35514677.25465876</v>
      </c>
      <c r="I206" s="2">
        <f t="shared" si="27"/>
        <v>222.7704898033399</v>
      </c>
      <c r="J206" s="19"/>
    </row>
    <row r="207" spans="2:10" ht="14.25">
      <c r="B207" s="16">
        <f t="shared" si="28"/>
        <v>198</v>
      </c>
      <c r="C207" s="19">
        <f t="shared" si="29"/>
        <v>144691.19127179682</v>
      </c>
      <c r="D207" s="17">
        <f t="shared" si="30"/>
        <v>35659368.445930555</v>
      </c>
      <c r="E207" s="17">
        <f t="shared" si="24"/>
        <v>67150.11177491606</v>
      </c>
      <c r="F207" s="17">
        <f t="shared" si="25"/>
        <v>145609.0878208831</v>
      </c>
      <c r="G207" s="17">
        <f t="shared" si="31"/>
        <v>212759.19959579917</v>
      </c>
      <c r="H207" s="17">
        <f t="shared" si="26"/>
        <v>35592218.33415564</v>
      </c>
      <c r="I207" s="2">
        <f t="shared" si="27"/>
        <v>223.67808435414267</v>
      </c>
      <c r="J207" s="19"/>
    </row>
    <row r="208" spans="2:10" ht="14.25">
      <c r="B208" s="16">
        <f t="shared" si="28"/>
        <v>199</v>
      </c>
      <c r="C208" s="19">
        <f t="shared" si="29"/>
        <v>145007.1032279879</v>
      </c>
      <c r="D208" s="17">
        <f t="shared" si="30"/>
        <v>35737225.43738363</v>
      </c>
      <c r="E208" s="17">
        <f t="shared" si="24"/>
        <v>67699.00304174592</v>
      </c>
      <c r="F208" s="17">
        <f t="shared" si="25"/>
        <v>145927.0038693165</v>
      </c>
      <c r="G208" s="17">
        <f t="shared" si="31"/>
        <v>213626.00691106243</v>
      </c>
      <c r="H208" s="17">
        <f t="shared" si="26"/>
        <v>35669526.434341885</v>
      </c>
      <c r="I208" s="2">
        <f t="shared" si="27"/>
        <v>224.5893765574908</v>
      </c>
      <c r="J208" s="19"/>
    </row>
    <row r="209" spans="2:10" ht="14.25">
      <c r="B209" s="16">
        <f t="shared" si="28"/>
        <v>200</v>
      </c>
      <c r="C209" s="19">
        <f t="shared" si="29"/>
        <v>145322.0659976229</v>
      </c>
      <c r="D209" s="17">
        <f t="shared" si="30"/>
        <v>35814848.50033951</v>
      </c>
      <c r="E209" s="17">
        <f t="shared" si="24"/>
        <v>68252.38099690492</v>
      </c>
      <c r="F209" s="17">
        <f t="shared" si="25"/>
        <v>146243.96470971967</v>
      </c>
      <c r="G209" s="17">
        <f t="shared" si="31"/>
        <v>214496.3457066246</v>
      </c>
      <c r="H209" s="17">
        <f t="shared" si="26"/>
        <v>35746596.1193426</v>
      </c>
      <c r="I209" s="2">
        <f t="shared" si="27"/>
        <v>225.50438147807841</v>
      </c>
      <c r="J209" s="19"/>
    </row>
    <row r="210" spans="2:10" ht="14.25">
      <c r="B210" s="16">
        <f t="shared" si="28"/>
        <v>201</v>
      </c>
      <c r="C210" s="19">
        <f t="shared" si="29"/>
        <v>145636.0574342832</v>
      </c>
      <c r="D210" s="17">
        <f t="shared" si="30"/>
        <v>35892232.176776886</v>
      </c>
      <c r="E210" s="17">
        <f t="shared" si="24"/>
        <v>68810.28231500133</v>
      </c>
      <c r="F210" s="17">
        <f t="shared" si="25"/>
        <v>146559.94805517228</v>
      </c>
      <c r="G210" s="17">
        <f t="shared" si="31"/>
        <v>215370.2303701736</v>
      </c>
      <c r="H210" s="17">
        <f t="shared" si="26"/>
        <v>35823421.894461885</v>
      </c>
      <c r="I210" s="2">
        <f t="shared" si="27"/>
        <v>226.42311424197516</v>
      </c>
      <c r="J210" s="19"/>
    </row>
    <row r="211" spans="2:10" ht="14.25">
      <c r="B211" s="16">
        <f t="shared" si="28"/>
        <v>202</v>
      </c>
      <c r="C211" s="19">
        <f t="shared" si="29"/>
        <v>145949.0551518947</v>
      </c>
      <c r="D211" s="17">
        <f t="shared" si="30"/>
        <v>35969370.94961378</v>
      </c>
      <c r="E211" s="17">
        <f t="shared" si="24"/>
        <v>69372.74397042496</v>
      </c>
      <c r="F211" s="17">
        <f t="shared" si="25"/>
        <v>146874.93137758962</v>
      </c>
      <c r="G211" s="17">
        <f t="shared" si="31"/>
        <v>216247.67534801457</v>
      </c>
      <c r="H211" s="17">
        <f t="shared" si="26"/>
        <v>35899998.205643356</v>
      </c>
      <c r="I211" s="2">
        <f t="shared" si="27"/>
        <v>227.3455900368761</v>
      </c>
      <c r="J211" s="19"/>
    </row>
    <row r="212" spans="2:10" ht="14.25">
      <c r="B212" s="16">
        <f t="shared" si="28"/>
        <v>203</v>
      </c>
      <c r="C212" s="19">
        <f t="shared" si="29"/>
        <v>146261.03652254492</v>
      </c>
      <c r="D212" s="17">
        <f t="shared" si="30"/>
        <v>36046259.2421659</v>
      </c>
      <c r="E212" s="17">
        <f t="shared" si="24"/>
        <v>69939.80323979785</v>
      </c>
      <c r="F212" s="17">
        <f t="shared" si="25"/>
        <v>147188.89190551077</v>
      </c>
      <c r="G212" s="17">
        <f t="shared" si="31"/>
        <v>217128.69514530862</v>
      </c>
      <c r="H212" s="17">
        <f t="shared" si="26"/>
        <v>35976319.4389261</v>
      </c>
      <c r="I212" s="2">
        <f t="shared" si="27"/>
        <v>228.2718241123529</v>
      </c>
      <c r="J212" s="19"/>
    </row>
    <row r="213" spans="2:10" ht="14.25">
      <c r="B213" s="16">
        <f t="shared" si="28"/>
        <v>204</v>
      </c>
      <c r="C213" s="19">
        <f t="shared" si="29"/>
        <v>146571.9786742553</v>
      </c>
      <c r="D213" s="17">
        <f t="shared" si="30"/>
        <v>36122891.417600356</v>
      </c>
      <c r="E213" s="17">
        <f t="shared" si="24"/>
        <v>70511.49770444445</v>
      </c>
      <c r="F213" s="17">
        <f t="shared" si="25"/>
        <v>147501.80662186813</v>
      </c>
      <c r="G213" s="17">
        <f t="shared" si="31"/>
        <v>218013.3043263126</v>
      </c>
      <c r="H213" s="17">
        <f t="shared" si="26"/>
        <v>36052379.91989591</v>
      </c>
      <c r="I213" s="2">
        <f t="shared" si="27"/>
        <v>229.20183178010583</v>
      </c>
      <c r="J213" s="19"/>
    </row>
    <row r="214" spans="2:10" ht="14.25">
      <c r="B214" s="16">
        <f t="shared" si="28"/>
        <v>205</v>
      </c>
      <c r="C214" s="19">
        <f t="shared" si="29"/>
        <v>146881.8584887758</v>
      </c>
      <c r="D214" s="17">
        <f t="shared" si="30"/>
        <v>36199261.778384686</v>
      </c>
      <c r="E214" s="17">
        <f t="shared" si="24"/>
        <v>71087.86525288277</v>
      </c>
      <c r="F214" s="17">
        <f t="shared" si="25"/>
        <v>147813.65226173747</v>
      </c>
      <c r="G214" s="17">
        <f t="shared" si="31"/>
        <v>218901.51751462024</v>
      </c>
      <c r="H214" s="17">
        <f t="shared" si="26"/>
        <v>36128173.9131318</v>
      </c>
      <c r="I214" s="2">
        <f t="shared" si="27"/>
        <v>230.13562841421694</v>
      </c>
      <c r="J214" s="19"/>
    </row>
    <row r="215" spans="2:10" ht="14.25">
      <c r="B215" s="16">
        <f t="shared" si="28"/>
        <v>206</v>
      </c>
      <c r="C215" s="19">
        <f t="shared" si="29"/>
        <v>147190.6525992751</v>
      </c>
      <c r="D215" s="17">
        <f t="shared" si="30"/>
        <v>36275364.56573108</v>
      </c>
      <c r="E215" s="17">
        <f t="shared" si="24"/>
        <v>71668.9440833347</v>
      </c>
      <c r="F215" s="17">
        <f t="shared" si="25"/>
        <v>148124.40531006857</v>
      </c>
      <c r="G215" s="17">
        <f t="shared" si="31"/>
        <v>219793.34939340327</v>
      </c>
      <c r="H215" s="17">
        <f t="shared" si="26"/>
        <v>36203695.621647745</v>
      </c>
      <c r="I215" s="2">
        <f t="shared" si="27"/>
        <v>231.07322945140416</v>
      </c>
      <c r="J215" s="19"/>
    </row>
    <row r="216" spans="2:10" ht="14.25">
      <c r="B216" s="16">
        <f t="shared" si="28"/>
        <v>207</v>
      </c>
      <c r="C216" s="19">
        <f t="shared" si="29"/>
        <v>147498.3373881206</v>
      </c>
      <c r="D216" s="17">
        <f t="shared" si="30"/>
        <v>36351193.959035866</v>
      </c>
      <c r="E216" s="17">
        <f t="shared" si="24"/>
        <v>72254.77270625823</v>
      </c>
      <c r="F216" s="17">
        <f t="shared" si="25"/>
        <v>148434.04199939646</v>
      </c>
      <c r="G216" s="17">
        <f t="shared" si="31"/>
        <v>220688.8147056547</v>
      </c>
      <c r="H216" s="17">
        <f t="shared" si="26"/>
        <v>36278939.18632961</v>
      </c>
      <c r="I216" s="2">
        <f t="shared" si="27"/>
        <v>232.01465039127655</v>
      </c>
      <c r="J216" s="19"/>
    </row>
    <row r="217" spans="2:10" ht="14.25">
      <c r="B217" s="16">
        <f t="shared" si="28"/>
        <v>208</v>
      </c>
      <c r="C217" s="19">
        <f t="shared" si="29"/>
        <v>147804.88898455352</v>
      </c>
      <c r="D217" s="17">
        <f t="shared" si="30"/>
        <v>36426744.075314164</v>
      </c>
      <c r="E217" s="17">
        <f t="shared" si="24"/>
        <v>72845.38994689932</v>
      </c>
      <c r="F217" s="17">
        <f t="shared" si="25"/>
        <v>148742.53830753284</v>
      </c>
      <c r="G217" s="17">
        <f t="shared" si="31"/>
        <v>221587.92825443216</v>
      </c>
      <c r="H217" s="17">
        <f t="shared" si="26"/>
        <v>36353898.685367264</v>
      </c>
      <c r="I217" s="2">
        <f t="shared" si="27"/>
        <v>232.9599067965905</v>
      </c>
      <c r="J217" s="19"/>
    </row>
    <row r="218" spans="2:10" ht="14.25">
      <c r="B218" s="16">
        <f t="shared" si="28"/>
        <v>209</v>
      </c>
      <c r="C218" s="19">
        <f t="shared" si="29"/>
        <v>148110.28326240182</v>
      </c>
      <c r="D218" s="17">
        <f t="shared" si="30"/>
        <v>36502008.968629666</v>
      </c>
      <c r="E218" s="17">
        <f t="shared" si="24"/>
        <v>73440.83494786514</v>
      </c>
      <c r="F218" s="17">
        <f t="shared" si="25"/>
        <v>149049.8699552378</v>
      </c>
      <c r="G218" s="17">
        <f t="shared" si="31"/>
        <v>222490.70490310295</v>
      </c>
      <c r="H218" s="17">
        <f t="shared" si="26"/>
        <v>36428568.133681804</v>
      </c>
      <c r="I218" s="2">
        <f t="shared" si="27"/>
        <v>233.909014293507</v>
      </c>
      <c r="J218" s="19"/>
    </row>
    <row r="219" spans="2:10" ht="14.25">
      <c r="B219" s="16">
        <f t="shared" si="28"/>
        <v>210</v>
      </c>
      <c r="C219" s="19">
        <f t="shared" si="29"/>
        <v>148414.49583768845</v>
      </c>
      <c r="D219" s="17">
        <f t="shared" si="30"/>
        <v>36576982.62951949</v>
      </c>
      <c r="E219" s="17">
        <f t="shared" si="24"/>
        <v>74041.14717171816</v>
      </c>
      <c r="F219" s="17">
        <f t="shared" si="25"/>
        <v>149356.01240387125</v>
      </c>
      <c r="G219" s="17">
        <f t="shared" si="31"/>
        <v>223397.1595755894</v>
      </c>
      <c r="H219" s="17">
        <f t="shared" si="26"/>
        <v>36502941.48234777</v>
      </c>
      <c r="I219" s="2">
        <f t="shared" si="27"/>
        <v>234.8619885718499</v>
      </c>
      <c r="J219" s="19"/>
    </row>
    <row r="220" spans="2:10" ht="14.25">
      <c r="B220" s="16">
        <f t="shared" si="28"/>
        <v>211</v>
      </c>
      <c r="C220" s="19">
        <f t="shared" si="29"/>
        <v>148717.50206635147</v>
      </c>
      <c r="D220" s="17">
        <f t="shared" si="30"/>
        <v>36651658.98441412</v>
      </c>
      <c r="E220" s="17">
        <f t="shared" si="24"/>
        <v>74646.36640359141</v>
      </c>
      <c r="F220" s="17">
        <f t="shared" si="25"/>
        <v>149660.94085302434</v>
      </c>
      <c r="G220" s="17">
        <f t="shared" si="31"/>
        <v>224307.30725661575</v>
      </c>
      <c r="H220" s="17">
        <f t="shared" si="26"/>
        <v>36577012.61801053</v>
      </c>
      <c r="I220" s="2">
        <f t="shared" si="27"/>
        <v>235.81884538536542</v>
      </c>
      <c r="J220" s="19"/>
    </row>
    <row r="221" spans="2:10" ht="14.25">
      <c r="B221" s="16">
        <f t="shared" si="28"/>
        <v>212</v>
      </c>
      <c r="C221" s="19">
        <f t="shared" si="29"/>
        <v>149019.27704184502</v>
      </c>
      <c r="D221" s="17">
        <f t="shared" si="30"/>
        <v>36726031.89505237</v>
      </c>
      <c r="E221" s="17">
        <f t="shared" si="24"/>
        <v>75256.53275382551</v>
      </c>
      <c r="F221" s="17">
        <f t="shared" si="25"/>
        <v>149964.63023813054</v>
      </c>
      <c r="G221" s="17">
        <f t="shared" si="31"/>
        <v>225221.16299195605</v>
      </c>
      <c r="H221" s="17">
        <f t="shared" si="26"/>
        <v>36650775.36229855</v>
      </c>
      <c r="I221" s="2">
        <f t="shared" si="27"/>
        <v>236.77960055198244</v>
      </c>
      <c r="J221" s="19"/>
    </row>
    <row r="222" spans="2:10" ht="14.25">
      <c r="B222" s="16">
        <f t="shared" si="28"/>
        <v>213</v>
      </c>
      <c r="C222" s="19">
        <f t="shared" si="29"/>
        <v>149319.79559269547</v>
      </c>
      <c r="D222" s="17">
        <f t="shared" si="30"/>
        <v>36800095.15789124</v>
      </c>
      <c r="E222" s="17">
        <f t="shared" si="24"/>
        <v>75871.68666062661</v>
      </c>
      <c r="F222" s="17">
        <f t="shared" si="25"/>
        <v>150267.05522805592</v>
      </c>
      <c r="G222" s="17">
        <f t="shared" si="31"/>
        <v>226138.74188868253</v>
      </c>
      <c r="H222" s="17">
        <f t="shared" si="26"/>
        <v>36724223.47123062</v>
      </c>
      <c r="I222" s="2">
        <f t="shared" si="27"/>
        <v>237.74426995407404</v>
      </c>
      <c r="J222" s="19"/>
    </row>
    <row r="223" spans="2:10" ht="14.25">
      <c r="B223" s="16">
        <f t="shared" si="28"/>
        <v>214</v>
      </c>
      <c r="C223" s="19">
        <f t="shared" si="29"/>
        <v>149619.03228016198</v>
      </c>
      <c r="D223" s="17">
        <f t="shared" si="30"/>
        <v>36873842.50351078</v>
      </c>
      <c r="E223" s="17">
        <f t="shared" si="24"/>
        <v>76491.86889274657</v>
      </c>
      <c r="F223" s="17">
        <f t="shared" si="25"/>
        <v>150568.190222669</v>
      </c>
      <c r="G223" s="17">
        <f t="shared" si="31"/>
        <v>227060.05911541558</v>
      </c>
      <c r="H223" s="17">
        <f t="shared" si="26"/>
        <v>36797350.63461804</v>
      </c>
      <c r="I223" s="2">
        <f t="shared" si="27"/>
        <v>238.71286953872004</v>
      </c>
      <c r="J223" s="19"/>
    </row>
    <row r="224" spans="2:10" ht="14.25">
      <c r="B224" s="16">
        <f t="shared" si="28"/>
        <v>215</v>
      </c>
      <c r="C224" s="19">
        <f t="shared" si="29"/>
        <v>149916.96139574796</v>
      </c>
      <c r="D224" s="17">
        <f t="shared" si="30"/>
        <v>36947267.596013784</v>
      </c>
      <c r="E224" s="17">
        <f t="shared" si="24"/>
        <v>77117.12055218476</v>
      </c>
      <c r="F224" s="17">
        <f t="shared" si="25"/>
        <v>150868.00935038962</v>
      </c>
      <c r="G224" s="17">
        <f t="shared" si="31"/>
        <v>227985.12990257438</v>
      </c>
      <c r="H224" s="17">
        <f t="shared" si="26"/>
        <v>36870150.4754616</v>
      </c>
      <c r="I224" s="2">
        <f t="shared" si="27"/>
        <v>239.6854153179707</v>
      </c>
      <c r="J224" s="19"/>
    </row>
    <row r="225" spans="2:10" ht="14.25">
      <c r="B225" s="16">
        <f t="shared" si="28"/>
        <v>216</v>
      </c>
      <c r="C225" s="19">
        <f t="shared" si="29"/>
        <v>150213.55695877224</v>
      </c>
      <c r="D225" s="17">
        <f t="shared" si="30"/>
        <v>37020364.032420374</v>
      </c>
      <c r="E225" s="17">
        <f t="shared" si="24"/>
        <v>77747.48307691212</v>
      </c>
      <c r="F225" s="17">
        <f t="shared" si="25"/>
        <v>151166.48646571653</v>
      </c>
      <c r="G225" s="17">
        <f t="shared" si="31"/>
        <v>228913.96954262865</v>
      </c>
      <c r="H225" s="17">
        <f t="shared" si="26"/>
        <v>36942616.54934346</v>
      </c>
      <c r="I225" s="2">
        <f t="shared" si="27"/>
        <v>240.66192336911126</v>
      </c>
      <c r="J225" s="19"/>
    </row>
    <row r="226" spans="2:10" ht="14.25">
      <c r="B226" s="16">
        <f t="shared" si="28"/>
        <v>217</v>
      </c>
      <c r="C226" s="19">
        <f t="shared" si="29"/>
        <v>150508.792713888</v>
      </c>
      <c r="D226" s="17">
        <f t="shared" si="30"/>
        <v>37093125.34205735</v>
      </c>
      <c r="E226" s="17">
        <f t="shared" si="24"/>
        <v>78382.99824361748</v>
      </c>
      <c r="F226" s="17">
        <f t="shared" si="25"/>
        <v>151463.59514673418</v>
      </c>
      <c r="G226" s="17">
        <f t="shared" si="31"/>
        <v>229846.59339035166</v>
      </c>
      <c r="H226" s="17">
        <f t="shared" si="26"/>
        <v>37014742.34381373</v>
      </c>
      <c r="I226" s="2">
        <f t="shared" si="27"/>
        <v>241.64240983492792</v>
      </c>
      <c r="J226" s="19"/>
    </row>
    <row r="227" spans="2:10" ht="14.25">
      <c r="B227" s="16">
        <f t="shared" si="28"/>
        <v>218</v>
      </c>
      <c r="C227" s="19">
        <f t="shared" si="29"/>
        <v>150802.64212854952</v>
      </c>
      <c r="D227" s="17">
        <f t="shared" si="30"/>
        <v>37165544.98594228</v>
      </c>
      <c r="E227" s="17">
        <f t="shared" si="24"/>
        <v>79023.70817047622</v>
      </c>
      <c r="F227" s="17">
        <f t="shared" si="25"/>
        <v>151759.30869259764</v>
      </c>
      <c r="G227" s="17">
        <f t="shared" si="31"/>
        <v>230783.01686307386</v>
      </c>
      <c r="H227" s="17">
        <f t="shared" si="26"/>
        <v>37086521.27777181</v>
      </c>
      <c r="I227" s="2">
        <f t="shared" si="27"/>
        <v>242.6268909239745</v>
      </c>
      <c r="J227" s="19"/>
    </row>
    <row r="228" spans="2:10" ht="14.25">
      <c r="B228" s="16">
        <f t="shared" si="28"/>
        <v>219</v>
      </c>
      <c r="C228" s="19">
        <f t="shared" si="29"/>
        <v>151095.0783905536</v>
      </c>
      <c r="D228" s="17">
        <f t="shared" si="30"/>
        <v>37237616.35616236</v>
      </c>
      <c r="E228" s="17">
        <f t="shared" si="24"/>
        <v>79669.65531994155</v>
      </c>
      <c r="F228" s="17">
        <f t="shared" si="25"/>
        <v>152053.60012099633</v>
      </c>
      <c r="G228" s="17">
        <f t="shared" si="31"/>
        <v>231723.25544093788</v>
      </c>
      <c r="H228" s="17">
        <f t="shared" si="26"/>
        <v>37157946.70084242</v>
      </c>
      <c r="I228" s="2">
        <f t="shared" si="27"/>
        <v>243.61538291084054</v>
      </c>
      <c r="J228" s="19"/>
    </row>
    <row r="229" spans="2:10" ht="14.25">
      <c r="B229" s="16">
        <f t="shared" si="28"/>
        <v>220</v>
      </c>
      <c r="C229" s="19">
        <f t="shared" si="29"/>
        <v>151386.0744054392</v>
      </c>
      <c r="D229" s="17">
        <f t="shared" si="30"/>
        <v>37309332.77524786</v>
      </c>
      <c r="E229" s="17">
        <f t="shared" si="24"/>
        <v>80320.88250155878</v>
      </c>
      <c r="F229" s="17">
        <f t="shared" si="25"/>
        <v>152346.44216559542</v>
      </c>
      <c r="G229" s="17">
        <f t="shared" si="31"/>
        <v>232667.3246671542</v>
      </c>
      <c r="H229" s="17">
        <f t="shared" si="26"/>
        <v>37229011.8927463</v>
      </c>
      <c r="I229" s="2">
        <f t="shared" si="27"/>
        <v>244.6079021364202</v>
      </c>
      <c r="J229" s="19"/>
    </row>
    <row r="230" spans="2:10" ht="14.25">
      <c r="B230" s="16">
        <f t="shared" si="28"/>
        <v>221</v>
      </c>
      <c r="C230" s="19">
        <f t="shared" si="29"/>
        <v>151675.6027939692</v>
      </c>
      <c r="D230" s="17">
        <f t="shared" si="30"/>
        <v>37380687.49554027</v>
      </c>
      <c r="E230" s="17">
        <f t="shared" si="24"/>
        <v>80977.43287480244</v>
      </c>
      <c r="F230" s="17">
        <f t="shared" si="25"/>
        <v>152637.8072734561</v>
      </c>
      <c r="G230" s="17">
        <f t="shared" si="31"/>
        <v>233615.24014825854</v>
      </c>
      <c r="H230" s="17">
        <f t="shared" si="26"/>
        <v>37299710.06266547</v>
      </c>
      <c r="I230" s="2">
        <f t="shared" si="27"/>
        <v>245.6044650081825</v>
      </c>
      <c r="J230" s="19"/>
    </row>
    <row r="231" spans="2:10" ht="14.25">
      <c r="B231" s="16">
        <f t="shared" si="28"/>
        <v>222</v>
      </c>
      <c r="C231" s="19">
        <f t="shared" si="29"/>
        <v>151963.63588949293</v>
      </c>
      <c r="D231" s="17">
        <f t="shared" si="30"/>
        <v>37451673.69855496</v>
      </c>
      <c r="E231" s="17">
        <f t="shared" si="24"/>
        <v>81639.34995193657</v>
      </c>
      <c r="F231" s="17">
        <f t="shared" si="25"/>
        <v>152927.66760243278</v>
      </c>
      <c r="G231" s="17">
        <f t="shared" si="31"/>
        <v>234567.01755436935</v>
      </c>
      <c r="H231" s="17">
        <f t="shared" si="26"/>
        <v>37370034.348603025</v>
      </c>
      <c r="I231" s="2">
        <f t="shared" si="27"/>
        <v>246.60508800044258</v>
      </c>
      <c r="J231" s="19"/>
    </row>
    <row r="232" spans="2:10" ht="14.25">
      <c r="B232" s="16">
        <f t="shared" si="28"/>
        <v>223</v>
      </c>
      <c r="C232" s="19">
        <f t="shared" si="29"/>
        <v>152250.14573539793</v>
      </c>
      <c r="D232" s="17">
        <f t="shared" si="30"/>
        <v>37522284.49433842</v>
      </c>
      <c r="E232" s="17">
        <f t="shared" si="24"/>
        <v>82306.67760089849</v>
      </c>
      <c r="F232" s="17">
        <f t="shared" si="25"/>
        <v>153215.99501854856</v>
      </c>
      <c r="G232" s="17">
        <f t="shared" si="31"/>
        <v>235522.67261944705</v>
      </c>
      <c r="H232" s="17">
        <f t="shared" si="26"/>
        <v>37439977.816737525</v>
      </c>
      <c r="I232" s="2">
        <f t="shared" si="27"/>
        <v>247.60978765463386</v>
      </c>
      <c r="J232" s="19"/>
    </row>
    <row r="233" spans="2:10" ht="14.25">
      <c r="B233" s="16">
        <f t="shared" si="28"/>
        <v>224</v>
      </c>
      <c r="C233" s="19">
        <f t="shared" si="29"/>
        <v>152535.10408244282</v>
      </c>
      <c r="D233" s="17">
        <f t="shared" si="30"/>
        <v>37592512.92081997</v>
      </c>
      <c r="E233" s="17">
        <f t="shared" si="24"/>
        <v>82979.46004820621</v>
      </c>
      <c r="F233" s="17">
        <f t="shared" si="25"/>
        <v>153502.7610933482</v>
      </c>
      <c r="G233" s="17">
        <f t="shared" si="31"/>
        <v>236482.22114155442</v>
      </c>
      <c r="H233" s="17">
        <f t="shared" si="26"/>
        <v>37509533.46077176</v>
      </c>
      <c r="I233" s="2">
        <f t="shared" si="27"/>
        <v>248.61858057958173</v>
      </c>
      <c r="J233" s="19"/>
    </row>
    <row r="234" spans="2:10" ht="14.25">
      <c r="B234" s="16">
        <f t="shared" si="28"/>
        <v>225</v>
      </c>
      <c r="C234" s="19">
        <f t="shared" si="29"/>
        <v>152818.4823860824</v>
      </c>
      <c r="D234" s="17">
        <f t="shared" si="30"/>
        <v>37662351.943157844</v>
      </c>
      <c r="E234" s="17">
        <f t="shared" si="24"/>
        <v>83657.74188188935</v>
      </c>
      <c r="F234" s="17">
        <f t="shared" si="25"/>
        <v>153787.93710122787</v>
      </c>
      <c r="G234" s="17">
        <f t="shared" si="31"/>
        <v>237445.67898311722</v>
      </c>
      <c r="H234" s="17">
        <f t="shared" si="26"/>
        <v>37578694.20127595</v>
      </c>
      <c r="I234" s="2">
        <f t="shared" si="27"/>
        <v>249.6314834517779</v>
      </c>
      <c r="J234" s="19"/>
    </row>
    <row r="235" spans="2:10" ht="14.25">
      <c r="B235" s="16">
        <f t="shared" si="28"/>
        <v>226</v>
      </c>
      <c r="C235" s="19">
        <f t="shared" si="29"/>
        <v>153100.25180386752</v>
      </c>
      <c r="D235" s="17">
        <f t="shared" si="30"/>
        <v>37731794.45307982</v>
      </c>
      <c r="E235" s="17">
        <f t="shared" si="24"/>
        <v>84341.56805444424</v>
      </c>
      <c r="F235" s="17">
        <f t="shared" si="25"/>
        <v>154071.4940167426</v>
      </c>
      <c r="G235" s="17">
        <f t="shared" si="31"/>
        <v>238413.06207118684</v>
      </c>
      <c r="H235" s="17">
        <f t="shared" si="26"/>
        <v>37647452.885025375</v>
      </c>
      <c r="I235" s="2">
        <f t="shared" si="27"/>
        <v>250.64851301565622</v>
      </c>
      <c r="J235" s="19"/>
    </row>
    <row r="236" spans="2:10" ht="14.25">
      <c r="B236" s="16">
        <f t="shared" si="28"/>
        <v>227</v>
      </c>
      <c r="C236" s="19">
        <f t="shared" si="29"/>
        <v>153380.38319266587</v>
      </c>
      <c r="D236" s="17">
        <f t="shared" si="30"/>
        <v>37800833.26821804</v>
      </c>
      <c r="E236" s="17">
        <f t="shared" si="24"/>
        <v>85030.98388581321</v>
      </c>
      <c r="F236" s="17">
        <f t="shared" si="25"/>
        <v>154353.40251189034</v>
      </c>
      <c r="G236" s="17">
        <f t="shared" si="31"/>
        <v>239384.38639770355</v>
      </c>
      <c r="H236" s="17">
        <f t="shared" si="26"/>
        <v>37715802.28433223</v>
      </c>
      <c r="I236" s="2">
        <f t="shared" si="27"/>
        <v>251.6696860838694</v>
      </c>
      <c r="J236" s="19"/>
    </row>
    <row r="237" spans="2:10" ht="14.25">
      <c r="B237" s="16">
        <f t="shared" si="28"/>
        <v>228</v>
      </c>
      <c r="C237" s="19">
        <f t="shared" si="29"/>
        <v>153658.84710597247</v>
      </c>
      <c r="D237" s="17">
        <f t="shared" si="30"/>
        <v>37869461.1314382</v>
      </c>
      <c r="E237" s="17">
        <f t="shared" si="24"/>
        <v>85726.03506638785</v>
      </c>
      <c r="F237" s="17">
        <f t="shared" si="25"/>
        <v>154633.63295337267</v>
      </c>
      <c r="G237" s="17">
        <f t="shared" si="31"/>
        <v>240359.66801976052</v>
      </c>
      <c r="H237" s="17">
        <f t="shared" si="26"/>
        <v>37783735.096371815</v>
      </c>
      <c r="I237" s="2">
        <f t="shared" si="27"/>
        <v>252.69501953756702</v>
      </c>
      <c r="J237" s="19"/>
    </row>
    <row r="238" spans="2:10" ht="14.25">
      <c r="B238" s="16">
        <f t="shared" si="28"/>
        <v>229</v>
      </c>
      <c r="C238" s="19">
        <f t="shared" si="29"/>
        <v>153935.61379119754</v>
      </c>
      <c r="D238" s="17">
        <f t="shared" si="30"/>
        <v>37937670.71016301</v>
      </c>
      <c r="E238" s="17">
        <f t="shared" si="24"/>
        <v>86426.76766003732</v>
      </c>
      <c r="F238" s="17">
        <f t="shared" si="25"/>
        <v>154912.15539983232</v>
      </c>
      <c r="G238" s="17">
        <f t="shared" si="31"/>
        <v>241338.92305986964</v>
      </c>
      <c r="H238" s="17">
        <f t="shared" si="26"/>
        <v>37851243.942502975</v>
      </c>
      <c r="I238" s="2">
        <f t="shared" si="27"/>
        <v>253.7245303266745</v>
      </c>
      <c r="J238" s="19"/>
    </row>
    <row r="239" spans="2:10" ht="14.25">
      <c r="B239" s="16">
        <f t="shared" si="28"/>
        <v>230</v>
      </c>
      <c r="C239" s="19">
        <f t="shared" si="29"/>
        <v>154210.6531868279</v>
      </c>
      <c r="D239" s="17">
        <f t="shared" si="30"/>
        <v>38005454.5956898</v>
      </c>
      <c r="E239" s="17">
        <f t="shared" si="24"/>
        <v>87133.2281071613</v>
      </c>
      <c r="F239" s="17">
        <f t="shared" si="25"/>
        <v>155188.9395990667</v>
      </c>
      <c r="G239" s="17">
        <f t="shared" si="31"/>
        <v>242322.167706228</v>
      </c>
      <c r="H239" s="17">
        <f t="shared" si="26"/>
        <v>37918321.36758264</v>
      </c>
      <c r="I239" s="2">
        <f t="shared" si="27"/>
        <v>254.75823547017342</v>
      </c>
      <c r="J239" s="19"/>
    </row>
    <row r="240" spans="2:10" ht="14.25">
      <c r="B240" s="16">
        <f t="shared" si="28"/>
        <v>231</v>
      </c>
      <c r="C240" s="19">
        <f t="shared" si="29"/>
        <v>154483.93491968513</v>
      </c>
      <c r="D240" s="17">
        <f t="shared" si="30"/>
        <v>38072805.30250233</v>
      </c>
      <c r="E240" s="17">
        <f t="shared" si="24"/>
        <v>87845.4632277673</v>
      </c>
      <c r="F240" s="17">
        <f t="shared" si="25"/>
        <v>155463.95498521783</v>
      </c>
      <c r="G240" s="17">
        <f t="shared" si="31"/>
        <v>243309.41821298513</v>
      </c>
      <c r="H240" s="17">
        <f t="shared" si="26"/>
        <v>37984959.83927456</v>
      </c>
      <c r="I240" s="2">
        <f t="shared" si="27"/>
        <v>255.79615205638274</v>
      </c>
      <c r="J240" s="19"/>
    </row>
    <row r="241" spans="2:10" ht="14.25">
      <c r="B241" s="16">
        <f t="shared" si="28"/>
        <v>232</v>
      </c>
      <c r="C241" s="19">
        <f t="shared" si="29"/>
        <v>154755.42830210924</v>
      </c>
      <c r="D241" s="17">
        <f t="shared" si="30"/>
        <v>38139715.26757667</v>
      </c>
      <c r="E241" s="17">
        <f t="shared" si="24"/>
        <v>88563.52022457423</v>
      </c>
      <c r="F241" s="17">
        <f t="shared" si="25"/>
        <v>155737.17067593808</v>
      </c>
      <c r="G241" s="17">
        <f t="shared" si="31"/>
        <v>244300.6909005123</v>
      </c>
      <c r="H241" s="17">
        <f t="shared" si="26"/>
        <v>38051151.7473521</v>
      </c>
      <c r="I241" s="2">
        <f t="shared" si="27"/>
        <v>256.83829724324136</v>
      </c>
      <c r="J241" s="19"/>
    </row>
    <row r="242" spans="2:10" ht="14.25">
      <c r="B242" s="16">
        <f t="shared" si="28"/>
        <v>233</v>
      </c>
      <c r="C242" s="19">
        <f t="shared" si="29"/>
        <v>155025.10232910514</v>
      </c>
      <c r="D242" s="17">
        <f t="shared" si="30"/>
        <v>38206176.849681206</v>
      </c>
      <c r="E242" s="17">
        <f t="shared" si="24"/>
        <v>89287.44668614026</v>
      </c>
      <c r="F242" s="17">
        <f t="shared" si="25"/>
        <v>156008.5554695316</v>
      </c>
      <c r="G242" s="17">
        <f t="shared" si="31"/>
        <v>245296.00215567186</v>
      </c>
      <c r="H242" s="17">
        <f t="shared" si="26"/>
        <v>38116889.402995065</v>
      </c>
      <c r="I242" s="2">
        <f t="shared" si="27"/>
        <v>257.8846882585918</v>
      </c>
      <c r="J242" s="19"/>
    </row>
    <row r="243" spans="2:10" ht="14.25">
      <c r="B243" s="16">
        <f t="shared" si="28"/>
        <v>234</v>
      </c>
      <c r="C243" s="19">
        <f t="shared" si="29"/>
        <v>155292.9256754294</v>
      </c>
      <c r="D243" s="17">
        <f t="shared" si="30"/>
        <v>38272182.328670494</v>
      </c>
      <c r="E243" s="17">
        <f t="shared" si="24"/>
        <v>90017.2905900169</v>
      </c>
      <c r="F243" s="17">
        <f t="shared" si="25"/>
        <v>156278.0778420712</v>
      </c>
      <c r="G243" s="17">
        <f t="shared" si="31"/>
        <v>246295.3684320881</v>
      </c>
      <c r="H243" s="17">
        <f t="shared" si="26"/>
        <v>38182165.038080476</v>
      </c>
      <c r="I243" s="2">
        <f t="shared" si="27"/>
        <v>258.93534240046483</v>
      </c>
      <c r="J243" s="19"/>
    </row>
    <row r="244" spans="2:10" ht="14.25">
      <c r="B244" s="16">
        <f t="shared" si="28"/>
        <v>235</v>
      </c>
      <c r="C244" s="19">
        <f t="shared" si="29"/>
        <v>155558.86669282615</v>
      </c>
      <c r="D244" s="17">
        <f t="shared" si="30"/>
        <v>38337723.9047733</v>
      </c>
      <c r="E244" s="17">
        <f t="shared" si="24"/>
        <v>90753.10030592867</v>
      </c>
      <c r="F244" s="17">
        <f t="shared" si="25"/>
        <v>156545.705944491</v>
      </c>
      <c r="G244" s="17">
        <f t="shared" si="31"/>
        <v>247298.80625041967</v>
      </c>
      <c r="H244" s="17">
        <f t="shared" si="26"/>
        <v>38246970.80446737</v>
      </c>
      <c r="I244" s="2">
        <f t="shared" si="27"/>
        <v>259.9902770373657</v>
      </c>
      <c r="J244" s="19"/>
    </row>
    <row r="245" spans="2:10" ht="14.25">
      <c r="B245" s="16">
        <f t="shared" si="28"/>
        <v>236</v>
      </c>
      <c r="C245" s="19">
        <f t="shared" si="29"/>
        <v>155822.89340697974</v>
      </c>
      <c r="D245" s="17">
        <f t="shared" si="30"/>
        <v>38402793.69787435</v>
      </c>
      <c r="E245" s="17">
        <f t="shared" si="24"/>
        <v>91494.92459897872</v>
      </c>
      <c r="F245" s="17">
        <f t="shared" si="25"/>
        <v>156811.4075996536</v>
      </c>
      <c r="G245" s="17">
        <f t="shared" si="31"/>
        <v>248306.33219863233</v>
      </c>
      <c r="H245" s="17">
        <f t="shared" si="26"/>
        <v>38311298.773275375</v>
      </c>
      <c r="I245" s="2">
        <f t="shared" si="27"/>
        <v>261.0495096085609</v>
      </c>
      <c r="J245" s="19"/>
    </row>
    <row r="246" spans="2:10" ht="14.25">
      <c r="B246" s="16">
        <f t="shared" si="28"/>
        <v>237</v>
      </c>
      <c r="C246" s="19">
        <f t="shared" si="29"/>
        <v>156084.97351465374</v>
      </c>
      <c r="D246" s="17">
        <f t="shared" si="30"/>
        <v>38467383.74679003</v>
      </c>
      <c r="E246" s="17">
        <f t="shared" si="24"/>
        <v>92242.81263288064</v>
      </c>
      <c r="F246" s="17">
        <f t="shared" si="25"/>
        <v>157075.1502993926</v>
      </c>
      <c r="G246" s="17">
        <f t="shared" si="31"/>
        <v>249317.96293227325</v>
      </c>
      <c r="H246" s="17">
        <f t="shared" si="26"/>
        <v>38375140.93415715</v>
      </c>
      <c r="I246" s="2">
        <f t="shared" si="27"/>
        <v>262.1130576243669</v>
      </c>
      <c r="J246" s="19"/>
    </row>
    <row r="247" spans="2:10" ht="14.25">
      <c r="B247" s="16">
        <f t="shared" si="28"/>
        <v>238</v>
      </c>
      <c r="C247" s="19">
        <f t="shared" si="29"/>
        <v>156345.07438070327</v>
      </c>
      <c r="D247" s="17">
        <f t="shared" si="30"/>
        <v>38531486.00853785</v>
      </c>
      <c r="E247" s="17">
        <f t="shared" si="24"/>
        <v>92996.81397321683</v>
      </c>
      <c r="F247" s="17">
        <f t="shared" si="25"/>
        <v>157336.90120152957</v>
      </c>
      <c r="G247" s="17">
        <f t="shared" si="31"/>
        <v>250333.7151747464</v>
      </c>
      <c r="H247" s="17">
        <f t="shared" si="26"/>
        <v>38438489.19456463</v>
      </c>
      <c r="I247" s="2">
        <f t="shared" si="27"/>
        <v>263.1809386664391</v>
      </c>
      <c r="J247" s="19"/>
    </row>
    <row r="248" spans="2:10" ht="14.25">
      <c r="B248" s="16">
        <f t="shared" si="28"/>
        <v>239</v>
      </c>
      <c r="C248" s="19">
        <f t="shared" si="29"/>
        <v>156603.1630350873</v>
      </c>
      <c r="D248" s="17">
        <f t="shared" si="30"/>
        <v>38595092.35759972</v>
      </c>
      <c r="E248" s="17">
        <f t="shared" si="24"/>
        <v>93756.97859072333</v>
      </c>
      <c r="F248" s="17">
        <f t="shared" si="25"/>
        <v>157596.62712686553</v>
      </c>
      <c r="G248" s="17">
        <f t="shared" si="31"/>
        <v>251353.60571758886</v>
      </c>
      <c r="H248" s="17">
        <f t="shared" si="26"/>
        <v>38501335.37900899</v>
      </c>
      <c r="I248" s="2">
        <f t="shared" si="27"/>
        <v>264.2531703880629</v>
      </c>
      <c r="J248" s="19"/>
    </row>
    <row r="249" spans="2:10" ht="14.25">
      <c r="B249" s="16">
        <f t="shared" si="28"/>
        <v>240</v>
      </c>
      <c r="C249" s="19">
        <f t="shared" si="29"/>
        <v>156859.20616985112</v>
      </c>
      <c r="D249" s="17">
        <f t="shared" si="30"/>
        <v>38658194.585178845</v>
      </c>
      <c r="E249" s="17">
        <f t="shared" si="24"/>
        <v>94523.35686460181</v>
      </c>
      <c r="F249" s="17">
        <f t="shared" si="25"/>
        <v>157854.29455614695</v>
      </c>
      <c r="G249" s="17">
        <f t="shared" si="31"/>
        <v>252377.65142074876</v>
      </c>
      <c r="H249" s="17">
        <f t="shared" si="26"/>
        <v>38563671.22831424</v>
      </c>
      <c r="I249" s="2">
        <f t="shared" si="27"/>
        <v>265.32977051444544</v>
      </c>
      <c r="J249" s="19"/>
    </row>
    <row r="250" spans="2:10" ht="14.25">
      <c r="B250" s="16">
        <f t="shared" si="28"/>
        <v>241</v>
      </c>
      <c r="C250" s="19">
        <f t="shared" si="29"/>
        <v>157113.17013607174</v>
      </c>
      <c r="D250" s="17">
        <f t="shared" si="30"/>
        <v>38720784.398450315</v>
      </c>
      <c r="E250" s="17">
        <f t="shared" si="24"/>
        <v>95295.9995858579</v>
      </c>
      <c r="F250" s="17">
        <f t="shared" si="25"/>
        <v>158109.86962700545</v>
      </c>
      <c r="G250" s="17">
        <f t="shared" si="31"/>
        <v>253405.86921286336</v>
      </c>
      <c r="H250" s="17">
        <f t="shared" si="26"/>
        <v>38625488.398864456</v>
      </c>
      <c r="I250" s="2">
        <f t="shared" si="27"/>
        <v>266.4107568430083</v>
      </c>
      <c r="J250" s="19"/>
    </row>
    <row r="251" spans="2:10" ht="14.25">
      <c r="B251" s="16">
        <f t="shared" si="28"/>
        <v>242</v>
      </c>
      <c r="C251" s="19">
        <f t="shared" si="29"/>
        <v>157365.0209408477</v>
      </c>
      <c r="D251" s="17">
        <f t="shared" si="30"/>
        <v>38782853.4198053</v>
      </c>
      <c r="E251" s="17">
        <f t="shared" si="24"/>
        <v>96074.95796066787</v>
      </c>
      <c r="F251" s="17">
        <f t="shared" si="25"/>
        <v>158363.31813087166</v>
      </c>
      <c r="G251" s="17">
        <f t="shared" si="31"/>
        <v>254438.27609153953</v>
      </c>
      <c r="H251" s="17">
        <f t="shared" si="26"/>
        <v>38686778.46184464</v>
      </c>
      <c r="I251" s="2">
        <f t="shared" si="27"/>
        <v>267.4961472436822</v>
      </c>
      <c r="J251" s="19"/>
    </row>
    <row r="252" spans="2:10" ht="14.25">
      <c r="B252" s="16">
        <f t="shared" si="28"/>
        <v>243</v>
      </c>
      <c r="C252" s="19">
        <f t="shared" si="29"/>
        <v>157614.72424413264</v>
      </c>
      <c r="D252" s="17">
        <f t="shared" si="30"/>
        <v>38844393.18608877</v>
      </c>
      <c r="E252" s="17">
        <f t="shared" si="24"/>
        <v>96860.28361377213</v>
      </c>
      <c r="F252" s="17">
        <f t="shared" si="25"/>
        <v>158614.60550986248</v>
      </c>
      <c r="G252" s="17">
        <f t="shared" si="31"/>
        <v>255474.8891236346</v>
      </c>
      <c r="H252" s="17">
        <f t="shared" si="26"/>
        <v>38747532.902475</v>
      </c>
      <c r="I252" s="2">
        <f t="shared" si="27"/>
        <v>268.58595965920193</v>
      </c>
      <c r="J252" s="19"/>
    </row>
    <row r="253" spans="2:10" ht="14.25">
      <c r="B253" s="16">
        <f t="shared" si="28"/>
        <v>244</v>
      </c>
      <c r="C253" s="19">
        <f t="shared" si="29"/>
        <v>157862.24535566568</v>
      </c>
      <c r="D253" s="17">
        <f t="shared" si="30"/>
        <v>38905395.147830665</v>
      </c>
      <c r="E253" s="17">
        <f t="shared" si="24"/>
        <v>97652.02859189623</v>
      </c>
      <c r="F253" s="17">
        <f t="shared" si="25"/>
        <v>158863.6968536419</v>
      </c>
      <c r="G253" s="17">
        <f t="shared" si="31"/>
        <v>256515.72544553812</v>
      </c>
      <c r="H253" s="17">
        <f t="shared" si="26"/>
        <v>38807743.11923877</v>
      </c>
      <c r="I253" s="2">
        <f t="shared" si="27"/>
        <v>269.6802121054035</v>
      </c>
      <c r="J253" s="19"/>
    </row>
    <row r="254" spans="2:10" ht="14.25">
      <c r="B254" s="16">
        <f t="shared" si="28"/>
        <v>245</v>
      </c>
      <c r="C254" s="19">
        <f t="shared" si="29"/>
        <v>158107.54923181236</v>
      </c>
      <c r="D254" s="17">
        <f t="shared" si="30"/>
        <v>38965850.668470584</v>
      </c>
      <c r="E254" s="17">
        <f t="shared" si="24"/>
        <v>98450.24536720075</v>
      </c>
      <c r="F254" s="17">
        <f t="shared" si="25"/>
        <v>159110.5568962549</v>
      </c>
      <c r="G254" s="17">
        <f t="shared" si="31"/>
        <v>257560.80226345564</v>
      </c>
      <c r="H254" s="17">
        <f t="shared" si="26"/>
        <v>38867400.423103385</v>
      </c>
      <c r="I254" s="2">
        <f t="shared" si="27"/>
        <v>270.77892267152146</v>
      </c>
      <c r="J254" s="19"/>
    </row>
    <row r="255" spans="2:10" ht="14.25">
      <c r="B255" s="16">
        <f t="shared" si="28"/>
        <v>246</v>
      </c>
      <c r="C255" s="19">
        <f t="shared" si="29"/>
        <v>158350.6004723534</v>
      </c>
      <c r="D255" s="17">
        <f t="shared" si="30"/>
        <v>39025751.02357574</v>
      </c>
      <c r="E255" s="17">
        <f t="shared" si="24"/>
        <v>99254.98684075859</v>
      </c>
      <c r="F255" s="17">
        <f t="shared" si="25"/>
        <v>159355.15001293426</v>
      </c>
      <c r="G255" s="17">
        <f t="shared" si="31"/>
        <v>258610.13685369285</v>
      </c>
      <c r="H255" s="17">
        <f t="shared" si="26"/>
        <v>38926496.036734976</v>
      </c>
      <c r="I255" s="2">
        <f t="shared" si="27"/>
        <v>271.8821095204882</v>
      </c>
      <c r="J255" s="19"/>
    </row>
    <row r="256" spans="2:10" ht="14.25">
      <c r="B256" s="16">
        <f t="shared" si="28"/>
        <v>247</v>
      </c>
      <c r="C256" s="19">
        <f t="shared" si="29"/>
        <v>158591.3633173555</v>
      </c>
      <c r="D256" s="17">
        <f t="shared" si="30"/>
        <v>39085087.40005233</v>
      </c>
      <c r="E256" s="17">
        <f t="shared" si="24"/>
        <v>100066.30634606068</v>
      </c>
      <c r="F256" s="17">
        <f t="shared" si="25"/>
        <v>159597.44021688035</v>
      </c>
      <c r="G256" s="17">
        <f t="shared" si="31"/>
        <v>259663.74656294103</v>
      </c>
      <c r="H256" s="17">
        <f t="shared" si="26"/>
        <v>38985021.09370627</v>
      </c>
      <c r="I256" s="2">
        <f t="shared" si="27"/>
        <v>272.9897908892341</v>
      </c>
      <c r="J256" s="19"/>
    </row>
    <row r="257" spans="2:10" ht="14.25">
      <c r="B257" s="16">
        <f t="shared" si="28"/>
        <v>248</v>
      </c>
      <c r="C257" s="19">
        <f t="shared" si="29"/>
        <v>158829.80164390802</v>
      </c>
      <c r="D257" s="17">
        <f t="shared" si="30"/>
        <v>39143850.89535018</v>
      </c>
      <c r="E257" s="17">
        <f t="shared" si="24"/>
        <v>100884.25765255114</v>
      </c>
      <c r="F257" s="17">
        <f t="shared" si="25"/>
        <v>159837.39115601324</v>
      </c>
      <c r="G257" s="17">
        <f t="shared" si="31"/>
        <v>260721.64880856438</v>
      </c>
      <c r="H257" s="17">
        <f t="shared" si="26"/>
        <v>39042966.63769763</v>
      </c>
      <c r="I257" s="2">
        <f t="shared" si="27"/>
        <v>274.1019850889891</v>
      </c>
      <c r="J257" s="19"/>
    </row>
    <row r="258" spans="2:10" ht="14.25">
      <c r="B258" s="16">
        <f t="shared" si="28"/>
        <v>249</v>
      </c>
      <c r="C258" s="19">
        <f t="shared" si="29"/>
        <v>159065.87896283716</v>
      </c>
      <c r="D258" s="17">
        <f t="shared" si="30"/>
        <v>39202032.51666047</v>
      </c>
      <c r="E258" s="17">
        <f t="shared" si="24"/>
        <v>101708.89496919053</v>
      </c>
      <c r="F258" s="17">
        <f t="shared" si="25"/>
        <v>160074.96610969692</v>
      </c>
      <c r="G258" s="17">
        <f t="shared" si="31"/>
        <v>261783.86107888745</v>
      </c>
      <c r="H258" s="17">
        <f t="shared" si="26"/>
        <v>39100323.62169128</v>
      </c>
      <c r="I258" s="2">
        <f t="shared" si="27"/>
        <v>275.2187105055854</v>
      </c>
      <c r="J258" s="19"/>
    </row>
    <row r="259" spans="2:10" ht="14.25">
      <c r="B259" s="16">
        <f t="shared" si="28"/>
        <v>250</v>
      </c>
      <c r="C259" s="19">
        <f t="shared" si="29"/>
        <v>159299.55841547996</v>
      </c>
      <c r="D259" s="17">
        <f t="shared" si="30"/>
        <v>39259623.18010676</v>
      </c>
      <c r="E259" s="17">
        <f t="shared" si="24"/>
        <v>102540.27294804831</v>
      </c>
      <c r="F259" s="17">
        <f t="shared" si="25"/>
        <v>160310.12798543595</v>
      </c>
      <c r="G259" s="17">
        <f t="shared" si="31"/>
        <v>262850.40093348426</v>
      </c>
      <c r="H259" s="17">
        <f t="shared" si="26"/>
        <v>39157082.90715871</v>
      </c>
      <c r="I259" s="2">
        <f t="shared" si="27"/>
        <v>276.33998559976123</v>
      </c>
      <c r="J259" s="19"/>
    </row>
    <row r="260" spans="2:10" ht="14.25">
      <c r="B260" s="16">
        <f t="shared" si="28"/>
        <v>251</v>
      </c>
      <c r="C260" s="19">
        <f t="shared" si="29"/>
        <v>159530.80277035385</v>
      </c>
      <c r="D260" s="17">
        <f t="shared" si="30"/>
        <v>39316613.709929064</v>
      </c>
      <c r="E260" s="17">
        <f t="shared" si="24"/>
        <v>103378.44668792529</v>
      </c>
      <c r="F260" s="17">
        <f t="shared" si="25"/>
        <v>160542.83931554368</v>
      </c>
      <c r="G260" s="17">
        <f t="shared" si="31"/>
        <v>263921.28600346897</v>
      </c>
      <c r="H260" s="17">
        <f t="shared" si="26"/>
        <v>39213235.26324114</v>
      </c>
      <c r="I260" s="2">
        <f t="shared" si="27"/>
        <v>277.4658289074663</v>
      </c>
      <c r="J260" s="19"/>
    </row>
    <row r="261" spans="2:10" ht="14.25">
      <c r="B261" s="16">
        <f t="shared" si="28"/>
        <v>252</v>
      </c>
      <c r="C261" s="19">
        <f t="shared" si="29"/>
        <v>159759.57441977412</v>
      </c>
      <c r="D261" s="17">
        <f t="shared" si="30"/>
        <v>39372994.837660916</v>
      </c>
      <c r="E261" s="17">
        <f t="shared" si="24"/>
        <v>104223.47173800474</v>
      </c>
      <c r="F261" s="17">
        <f t="shared" si="25"/>
        <v>160773.0622537821</v>
      </c>
      <c r="G261" s="17">
        <f t="shared" si="31"/>
        <v>264996.5339917868</v>
      </c>
      <c r="H261" s="17">
        <f t="shared" si="26"/>
        <v>39268771.36592291</v>
      </c>
      <c r="I261" s="2">
        <f t="shared" si="27"/>
        <v>278.5962590401679</v>
      </c>
      <c r="J261" s="19"/>
    </row>
    <row r="262" spans="2:10" ht="14.25">
      <c r="B262" s="16">
        <f t="shared" si="28"/>
        <v>253</v>
      </c>
      <c r="C262" s="19">
        <f t="shared" si="29"/>
        <v>159985.83537655324</v>
      </c>
      <c r="D262" s="17">
        <f t="shared" si="30"/>
        <v>39428757.201299466</v>
      </c>
      <c r="E262" s="17">
        <f t="shared" si="24"/>
        <v>105075.40410153431</v>
      </c>
      <c r="F262" s="17">
        <f t="shared" si="25"/>
        <v>161000.7585719728</v>
      </c>
      <c r="G262" s="17">
        <f t="shared" si="31"/>
        <v>266076.1626735071</v>
      </c>
      <c r="H262" s="17">
        <f t="shared" si="26"/>
        <v>39323681.79719793</v>
      </c>
      <c r="I262" s="2">
        <f t="shared" si="27"/>
        <v>279.7312946851589</v>
      </c>
      <c r="J262" s="19"/>
    </row>
    <row r="263" spans="2:10" ht="14.25">
      <c r="B263" s="16">
        <f t="shared" si="28"/>
        <v>254</v>
      </c>
      <c r="C263" s="19">
        <f t="shared" si="29"/>
        <v>160209.54727058113</v>
      </c>
      <c r="D263" s="17">
        <f t="shared" si="30"/>
        <v>39483891.34446851</v>
      </c>
      <c r="E263" s="17">
        <f t="shared" si="24"/>
        <v>105934.30023953738</v>
      </c>
      <c r="F263" s="17">
        <f t="shared" si="25"/>
        <v>161225.88965657976</v>
      </c>
      <c r="G263" s="17">
        <f t="shared" si="31"/>
        <v>267160.18989611714</v>
      </c>
      <c r="H263" s="17">
        <f t="shared" si="26"/>
        <v>39377957.04422897</v>
      </c>
      <c r="I263" s="2">
        <f t="shared" si="27"/>
        <v>280.8709546058665</v>
      </c>
      <c r="J263" s="19"/>
    </row>
    <row r="264" spans="2:10" ht="14.25">
      <c r="B264" s="16">
        <f t="shared" si="28"/>
        <v>255</v>
      </c>
      <c r="C264" s="19">
        <f t="shared" si="29"/>
        <v>160430.67134537548</v>
      </c>
      <c r="D264" s="17">
        <f t="shared" si="30"/>
        <v>39538387.71557435</v>
      </c>
      <c r="E264" s="17">
        <f t="shared" si="24"/>
        <v>106800.21707455502</v>
      </c>
      <c r="F264" s="17">
        <f t="shared" si="25"/>
        <v>161448.41650526194</v>
      </c>
      <c r="G264" s="17">
        <f t="shared" si="31"/>
        <v>268248.63357981696</v>
      </c>
      <c r="H264" s="17">
        <f t="shared" si="26"/>
        <v>39431587.49849979</v>
      </c>
      <c r="I264" s="2">
        <f t="shared" si="27"/>
        <v>282.0152576421622</v>
      </c>
      <c r="J264" s="19"/>
    </row>
    <row r="265" spans="2:10" ht="14.25">
      <c r="B265" s="16">
        <f t="shared" si="28"/>
        <v>256</v>
      </c>
      <c r="C265" s="19">
        <f t="shared" si="29"/>
        <v>160649.16845464706</v>
      </c>
      <c r="D265" s="17">
        <f t="shared" si="30"/>
        <v>39592236.666954435</v>
      </c>
      <c r="E265" s="17">
        <f t="shared" si="24"/>
        <v>107673.21199441832</v>
      </c>
      <c r="F265" s="17">
        <f t="shared" si="25"/>
        <v>161668.29972339727</v>
      </c>
      <c r="G265" s="17">
        <f t="shared" si="31"/>
        <v>269341.5117178156</v>
      </c>
      <c r="H265" s="17">
        <f t="shared" si="26"/>
        <v>39484563.45496002</v>
      </c>
      <c r="I265" s="2">
        <f t="shared" si="27"/>
        <v>283.16422271067387</v>
      </c>
      <c r="J265" s="19"/>
    </row>
    <row r="266" spans="2:10" ht="14.25">
      <c r="B266" s="16">
        <f t="shared" si="28"/>
        <v>257</v>
      </c>
      <c r="C266" s="19">
        <f t="shared" si="29"/>
        <v>160864.99905882776</v>
      </c>
      <c r="D266" s="17">
        <f t="shared" si="30"/>
        <v>39645428.454018846</v>
      </c>
      <c r="E266" s="17">
        <f aca="true" t="shared" si="32" ref="E266:E329">IF(B266="","",G266-F266)</f>
        <v>108553.34285605204</v>
      </c>
      <c r="F266" s="17">
        <f aca="true" t="shared" si="33" ref="F266:F329">IF(B266="","",D266*Vextir/12)</f>
        <v>161885.49952057697</v>
      </c>
      <c r="G266" s="17">
        <f t="shared" si="31"/>
        <v>270438.842376629</v>
      </c>
      <c r="H266" s="17">
        <f aca="true" t="shared" si="34" ref="H266:H329">IF(B266="","",D266-E266)</f>
        <v>39536875.1111628</v>
      </c>
      <c r="I266" s="2">
        <f aca="true" t="shared" si="35" ref="I266:I329">IF((OR(B266="",I265="")),"",I265*(1+Mán.verðbólga))</f>
        <v>284.3178688050977</v>
      </c>
      <c r="J266" s="19"/>
    </row>
    <row r="267" spans="2:10" ht="14.25">
      <c r="B267" s="16">
        <f aca="true" t="shared" si="36" ref="B267:B330">IF(OR(B266="",B266=Fj.afborgana),"",B266+1)</f>
        <v>258</v>
      </c>
      <c r="C267" s="19">
        <f aca="true" t="shared" si="37" ref="C267:C330">IF(B267="","",IF(Verðbólga=0,0,+H266*I267/I266-H266))</f>
        <v>161078.1232215166</v>
      </c>
      <c r="D267" s="17">
        <f aca="true" t="shared" si="38" ref="D267:D330">IF(B267="","",IF(OR(Verðbólga="",Verðbólga=0),H266,H266*I267/I266))</f>
        <v>39697953.23438431</v>
      </c>
      <c r="E267" s="17">
        <f t="shared" si="32"/>
        <v>109440.66798930868</v>
      </c>
      <c r="F267" s="17">
        <f t="shared" si="33"/>
        <v>162099.9757070693</v>
      </c>
      <c r="G267" s="17">
        <f aca="true" t="shared" si="39" ref="G267:G330">IF(B267="","",PMT(Vextir/12,Fj.afborgana-B266,-D267))</f>
        <v>271540.643696378</v>
      </c>
      <c r="H267" s="17">
        <f t="shared" si="34"/>
        <v>39588512.56639501</v>
      </c>
      <c r="I267" s="2">
        <f t="shared" si="35"/>
        <v>285.47621499651274</v>
      </c>
      <c r="J267" s="19"/>
    </row>
    <row r="268" spans="2:10" ht="14.25">
      <c r="B268" s="16">
        <f t="shared" si="36"/>
        <v>259</v>
      </c>
      <c r="C268" s="19">
        <f t="shared" si="37"/>
        <v>161288.50060600787</v>
      </c>
      <c r="D268" s="17">
        <f t="shared" si="38"/>
        <v>39749801.067001015</v>
      </c>
      <c r="E268" s="17">
        <f t="shared" si="32"/>
        <v>110335.24620083443</v>
      </c>
      <c r="F268" s="17">
        <f t="shared" si="33"/>
        <v>162311.68769025416</v>
      </c>
      <c r="G268" s="17">
        <f t="shared" si="39"/>
        <v>272646.9338910886</v>
      </c>
      <c r="H268" s="17">
        <f t="shared" si="34"/>
        <v>39639465.82080018</v>
      </c>
      <c r="I268" s="2">
        <f t="shared" si="35"/>
        <v>286.63928043369594</v>
      </c>
      <c r="J268" s="19"/>
    </row>
    <row r="269" spans="2:10" ht="14.25">
      <c r="B269" s="16">
        <f t="shared" si="36"/>
        <v>260</v>
      </c>
      <c r="C269" s="19">
        <f t="shared" si="37"/>
        <v>161496.09047164023</v>
      </c>
      <c r="D269" s="17">
        <f t="shared" si="38"/>
        <v>39800961.91127182</v>
      </c>
      <c r="E269" s="17">
        <f t="shared" si="32"/>
        <v>111237.13677796649</v>
      </c>
      <c r="F269" s="17">
        <f t="shared" si="33"/>
        <v>162520.5944710266</v>
      </c>
      <c r="G269" s="17">
        <f t="shared" si="39"/>
        <v>273757.7312489931</v>
      </c>
      <c r="H269" s="17">
        <f t="shared" si="34"/>
        <v>39689724.77449385</v>
      </c>
      <c r="I269" s="2">
        <f t="shared" si="35"/>
        <v>287.8070843434387</v>
      </c>
      <c r="J269" s="19"/>
    </row>
    <row r="270" spans="2:10" ht="14.25">
      <c r="B270" s="16">
        <f t="shared" si="36"/>
        <v>261</v>
      </c>
      <c r="C270" s="19">
        <f t="shared" si="37"/>
        <v>161700.8516702205</v>
      </c>
      <c r="D270" s="17">
        <f t="shared" si="38"/>
        <v>39851425.62616407</v>
      </c>
      <c r="E270" s="17">
        <f t="shared" si="32"/>
        <v>112146.3994926622</v>
      </c>
      <c r="F270" s="17">
        <f t="shared" si="33"/>
        <v>162726.65464016996</v>
      </c>
      <c r="G270" s="17">
        <f t="shared" si="39"/>
        <v>274873.05413283216</v>
      </c>
      <c r="H270" s="17">
        <f t="shared" si="34"/>
        <v>39739279.22667141</v>
      </c>
      <c r="I270" s="2">
        <f t="shared" si="35"/>
        <v>288.9796460308648</v>
      </c>
      <c r="J270" s="19"/>
    </row>
    <row r="271" spans="2:10" ht="14.25">
      <c r="B271" s="16">
        <f t="shared" si="36"/>
        <v>262</v>
      </c>
      <c r="C271" s="19">
        <f t="shared" si="37"/>
        <v>161902.742642425</v>
      </c>
      <c r="D271" s="17">
        <f t="shared" si="38"/>
        <v>39901181.96931384</v>
      </c>
      <c r="E271" s="17">
        <f t="shared" si="32"/>
        <v>113063.09460546073</v>
      </c>
      <c r="F271" s="17">
        <f t="shared" si="33"/>
        <v>162929.82637469817</v>
      </c>
      <c r="G271" s="17">
        <f t="shared" si="39"/>
        <v>275992.9209801589</v>
      </c>
      <c r="H271" s="17">
        <f t="shared" si="34"/>
        <v>39788118.87470838</v>
      </c>
      <c r="I271" s="2">
        <f t="shared" si="35"/>
        <v>290.1569848797494</v>
      </c>
      <c r="J271" s="19"/>
    </row>
    <row r="272" spans="2:10" ht="14.25">
      <c r="B272" s="16">
        <f t="shared" si="36"/>
        <v>263</v>
      </c>
      <c r="C272" s="19">
        <f t="shared" si="37"/>
        <v>162101.72141408175</v>
      </c>
      <c r="D272" s="17">
        <f t="shared" si="38"/>
        <v>39950220.59612246</v>
      </c>
      <c r="E272" s="17">
        <f t="shared" si="32"/>
        <v>113987.2828694761</v>
      </c>
      <c r="F272" s="17">
        <f t="shared" si="33"/>
        <v>163130.0674341667</v>
      </c>
      <c r="G272" s="17">
        <f t="shared" si="39"/>
        <v>277117.3503036428</v>
      </c>
      <c r="H272" s="17">
        <f t="shared" si="34"/>
        <v>39836233.313252985</v>
      </c>
      <c r="I272" s="2">
        <f t="shared" si="35"/>
        <v>291.3391203528397</v>
      </c>
      <c r="J272" s="19"/>
    </row>
    <row r="273" spans="2:10" ht="14.25">
      <c r="B273" s="16">
        <f t="shared" si="36"/>
        <v>264</v>
      </c>
      <c r="C273" s="19">
        <f t="shared" si="37"/>
        <v>162297.74559248984</v>
      </c>
      <c r="D273" s="17">
        <f t="shared" si="38"/>
        <v>39998531.058845475</v>
      </c>
      <c r="E273" s="17">
        <f t="shared" si="32"/>
        <v>114919.0255344242</v>
      </c>
      <c r="F273" s="17">
        <f t="shared" si="33"/>
        <v>163327.33515695235</v>
      </c>
      <c r="G273" s="17">
        <f t="shared" si="39"/>
        <v>278246.36069137655</v>
      </c>
      <c r="H273" s="17">
        <f t="shared" si="34"/>
        <v>39883612.033311054</v>
      </c>
      <c r="I273" s="2">
        <f t="shared" si="35"/>
        <v>292.5260719921764</v>
      </c>
      <c r="J273" s="19"/>
    </row>
    <row r="274" spans="2:10" ht="14.25">
      <c r="B274" s="16">
        <f t="shared" si="36"/>
        <v>265</v>
      </c>
      <c r="C274" s="19">
        <f t="shared" si="37"/>
        <v>162490.7723627165</v>
      </c>
      <c r="D274" s="17">
        <f t="shared" si="38"/>
        <v>40046102.80567377</v>
      </c>
      <c r="E274" s="17">
        <f t="shared" si="32"/>
        <v>115858.38435068159</v>
      </c>
      <c r="F274" s="17">
        <f t="shared" si="33"/>
        <v>163521.58645650125</v>
      </c>
      <c r="G274" s="17">
        <f t="shared" si="39"/>
        <v>279379.97080718284</v>
      </c>
      <c r="H274" s="17">
        <f t="shared" si="34"/>
        <v>39930244.42132309</v>
      </c>
      <c r="I274" s="2">
        <f t="shared" si="35"/>
        <v>293.717859419417</v>
      </c>
      <c r="J274" s="19"/>
    </row>
    <row r="275" spans="2:10" ht="14.25">
      <c r="B275" s="16">
        <f t="shared" si="36"/>
        <v>266</v>
      </c>
      <c r="C275" s="19">
        <f t="shared" si="37"/>
        <v>162680.75848380476</v>
      </c>
      <c r="D275" s="17">
        <f t="shared" si="38"/>
        <v>40092925.179806896</v>
      </c>
      <c r="E275" s="17">
        <f t="shared" si="32"/>
        <v>116805.42157337864</v>
      </c>
      <c r="F275" s="17">
        <f t="shared" si="33"/>
        <v>163712.77781754485</v>
      </c>
      <c r="G275" s="17">
        <f t="shared" si="39"/>
        <v>280518.1993909235</v>
      </c>
      <c r="H275" s="17">
        <f t="shared" si="34"/>
        <v>39976119.75823352</v>
      </c>
      <c r="I275" s="2">
        <f t="shared" si="35"/>
        <v>294.9145023361599</v>
      </c>
      <c r="J275" s="19"/>
    </row>
    <row r="276" spans="2:10" ht="14.25">
      <c r="B276" s="16">
        <f t="shared" si="36"/>
        <v>267</v>
      </c>
      <c r="C276" s="19">
        <f t="shared" si="37"/>
        <v>162867.66028499603</v>
      </c>
      <c r="D276" s="17">
        <f t="shared" si="38"/>
        <v>40138987.41851851</v>
      </c>
      <c r="E276" s="17">
        <f t="shared" si="32"/>
        <v>117760.19996652432</v>
      </c>
      <c r="F276" s="17">
        <f t="shared" si="33"/>
        <v>163900.86529228394</v>
      </c>
      <c r="G276" s="17">
        <f t="shared" si="39"/>
        <v>281661.06525880826</v>
      </c>
      <c r="H276" s="17">
        <f t="shared" si="34"/>
        <v>40021227.218551986</v>
      </c>
      <c r="I276" s="2">
        <f t="shared" si="35"/>
        <v>296.1160205242705</v>
      </c>
      <c r="J276" s="19"/>
    </row>
    <row r="277" spans="2:10" ht="14.25">
      <c r="B277" s="16">
        <f t="shared" si="36"/>
        <v>268</v>
      </c>
      <c r="C277" s="19">
        <f t="shared" si="37"/>
        <v>163051.43366190046</v>
      </c>
      <c r="D277" s="17">
        <f t="shared" si="38"/>
        <v>40184278.65221389</v>
      </c>
      <c r="E277" s="17">
        <f t="shared" si="32"/>
        <v>118722.78280716692</v>
      </c>
      <c r="F277" s="17">
        <f t="shared" si="33"/>
        <v>164085.80449654005</v>
      </c>
      <c r="G277" s="17">
        <f t="shared" si="39"/>
        <v>282808.58730370697</v>
      </c>
      <c r="H277" s="17">
        <f t="shared" si="34"/>
        <v>40065555.86940672</v>
      </c>
      <c r="I277" s="2">
        <f t="shared" si="35"/>
        <v>297.32243384620773</v>
      </c>
      <c r="J277" s="19"/>
    </row>
    <row r="278" spans="2:10" ht="14.25">
      <c r="B278" s="16">
        <f t="shared" si="36"/>
        <v>269</v>
      </c>
      <c r="C278" s="19">
        <f t="shared" si="37"/>
        <v>163232.03407263756</v>
      </c>
      <c r="D278" s="17">
        <f t="shared" si="38"/>
        <v>40228787.90347936</v>
      </c>
      <c r="E278" s="17">
        <f t="shared" si="32"/>
        <v>119693.2338895869</v>
      </c>
      <c r="F278" s="17">
        <f t="shared" si="33"/>
        <v>164267.55060587407</v>
      </c>
      <c r="G278" s="17">
        <f t="shared" si="39"/>
        <v>283960.784495461</v>
      </c>
      <c r="H278" s="17">
        <f t="shared" si="34"/>
        <v>40109094.66958977</v>
      </c>
      <c r="I278" s="2">
        <f t="shared" si="35"/>
        <v>298.53376224535276</v>
      </c>
      <c r="J278" s="19"/>
    </row>
    <row r="279" spans="2:10" ht="14.25">
      <c r="B279" s="16">
        <f t="shared" si="36"/>
        <v>270</v>
      </c>
      <c r="C279" s="19">
        <f t="shared" si="37"/>
        <v>163409.41653398424</v>
      </c>
      <c r="D279" s="17">
        <f t="shared" si="38"/>
        <v>40272504.08612376</v>
      </c>
      <c r="E279" s="17">
        <f t="shared" si="32"/>
        <v>120671.61752952542</v>
      </c>
      <c r="F279" s="17">
        <f t="shared" si="33"/>
        <v>164446.05835167202</v>
      </c>
      <c r="G279" s="17">
        <f t="shared" si="39"/>
        <v>285117.67588119744</v>
      </c>
      <c r="H279" s="17">
        <f t="shared" si="34"/>
        <v>40151832.46859423</v>
      </c>
      <c r="I279" s="2">
        <f t="shared" si="35"/>
        <v>299.75002574633857</v>
      </c>
      <c r="J279" s="19"/>
    </row>
    <row r="280" spans="2:10" ht="14.25">
      <c r="B280" s="16">
        <f t="shared" si="36"/>
        <v>271</v>
      </c>
      <c r="C280" s="19">
        <f t="shared" si="37"/>
        <v>163583.53561736643</v>
      </c>
      <c r="D280" s="17">
        <f t="shared" si="38"/>
        <v>40315416.0042116</v>
      </c>
      <c r="E280" s="17">
        <f t="shared" si="32"/>
        <v>121657.99856844623</v>
      </c>
      <c r="F280" s="17">
        <f t="shared" si="33"/>
        <v>164621.28201719737</v>
      </c>
      <c r="G280" s="17">
        <f t="shared" si="39"/>
        <v>286279.2805856436</v>
      </c>
      <c r="H280" s="17">
        <f t="shared" si="34"/>
        <v>40193758.00564315</v>
      </c>
      <c r="I280" s="2">
        <f t="shared" si="35"/>
        <v>300.97124445538094</v>
      </c>
      <c r="J280" s="19"/>
    </row>
    <row r="281" spans="2:10" ht="14.25">
      <c r="B281" s="16">
        <f t="shared" si="36"/>
        <v>272</v>
      </c>
      <c r="C281" s="19">
        <f t="shared" si="37"/>
        <v>163754.34544499964</v>
      </c>
      <c r="D281" s="17">
        <f t="shared" si="38"/>
        <v>40357512.35108815</v>
      </c>
      <c r="E281" s="17">
        <f t="shared" si="32"/>
        <v>122652.44237783339</v>
      </c>
      <c r="F281" s="17">
        <f t="shared" si="33"/>
        <v>164793.17543360995</v>
      </c>
      <c r="G281" s="17">
        <f t="shared" si="39"/>
        <v>287445.61781144334</v>
      </c>
      <c r="H281" s="17">
        <f t="shared" si="34"/>
        <v>40234859.908710316</v>
      </c>
      <c r="I281" s="2">
        <f t="shared" si="35"/>
        <v>302.19743856061086</v>
      </c>
      <c r="J281" s="19"/>
    </row>
    <row r="282" spans="2:10" ht="14.25">
      <c r="B282" s="16">
        <f t="shared" si="36"/>
        <v>273</v>
      </c>
      <c r="C282" s="19">
        <f t="shared" si="37"/>
        <v>163921.79968583584</v>
      </c>
      <c r="D282" s="17">
        <f t="shared" si="38"/>
        <v>40398781.70839615</v>
      </c>
      <c r="E282" s="17">
        <f t="shared" si="32"/>
        <v>123655.01486352354</v>
      </c>
      <c r="F282" s="17">
        <f t="shared" si="33"/>
        <v>164961.69197595096</v>
      </c>
      <c r="G282" s="17">
        <f t="shared" si="39"/>
        <v>288616.7068394745</v>
      </c>
      <c r="H282" s="17">
        <f t="shared" si="34"/>
        <v>40275126.69353263</v>
      </c>
      <c r="I282" s="2">
        <f t="shared" si="35"/>
        <v>303.42862833240827</v>
      </c>
      <c r="J282" s="19"/>
    </row>
    <row r="283" spans="2:10" ht="14.25">
      <c r="B283" s="16">
        <f t="shared" si="36"/>
        <v>274</v>
      </c>
      <c r="C283" s="19">
        <f t="shared" si="37"/>
        <v>164085.85155157745</v>
      </c>
      <c r="D283" s="17">
        <f t="shared" si="38"/>
        <v>40439212.54508421</v>
      </c>
      <c r="E283" s="17">
        <f t="shared" si="32"/>
        <v>124665.78247007358</v>
      </c>
      <c r="F283" s="17">
        <f t="shared" si="33"/>
        <v>165126.78455909385</v>
      </c>
      <c r="G283" s="17">
        <f t="shared" si="39"/>
        <v>289792.56702916743</v>
      </c>
      <c r="H283" s="17">
        <f t="shared" si="34"/>
        <v>40314546.76261413</v>
      </c>
      <c r="I283" s="2">
        <f t="shared" si="35"/>
        <v>304.66483412373714</v>
      </c>
      <c r="J283" s="19"/>
    </row>
    <row r="284" spans="2:10" ht="14.25">
      <c r="B284" s="16">
        <f t="shared" si="36"/>
        <v>275</v>
      </c>
      <c r="C284" s="19">
        <f t="shared" si="37"/>
        <v>164246.45379256457</v>
      </c>
      <c r="D284" s="17">
        <f t="shared" si="38"/>
        <v>40478793.216406696</v>
      </c>
      <c r="E284" s="17">
        <f t="shared" si="32"/>
        <v>125684.81218516483</v>
      </c>
      <c r="F284" s="17">
        <f t="shared" si="33"/>
        <v>165288.40563366067</v>
      </c>
      <c r="G284" s="17">
        <f t="shared" si="39"/>
        <v>290973.2178188255</v>
      </c>
      <c r="H284" s="17">
        <f t="shared" si="34"/>
        <v>40353108.40422153</v>
      </c>
      <c r="I284" s="2">
        <f t="shared" si="35"/>
        <v>305.9060763704819</v>
      </c>
      <c r="J284" s="19"/>
    </row>
    <row r="285" spans="2:10" ht="14.25">
      <c r="B285" s="16">
        <f t="shared" si="36"/>
        <v>276</v>
      </c>
      <c r="C285" s="19">
        <f t="shared" si="37"/>
        <v>164403.5586937815</v>
      </c>
      <c r="D285" s="17">
        <f t="shared" si="38"/>
        <v>40517511.96291531</v>
      </c>
      <c r="E285" s="17">
        <f t="shared" si="32"/>
        <v>126712.17154404175</v>
      </c>
      <c r="F285" s="17">
        <f t="shared" si="33"/>
        <v>165446.5071819042</v>
      </c>
      <c r="G285" s="17">
        <f t="shared" si="39"/>
        <v>292158.67872594594</v>
      </c>
      <c r="H285" s="17">
        <f t="shared" si="34"/>
        <v>40390799.79137126</v>
      </c>
      <c r="I285" s="2">
        <f t="shared" si="35"/>
        <v>307.1523755917854</v>
      </c>
      <c r="J285" s="19"/>
    </row>
    <row r="286" spans="2:10" ht="14.25">
      <c r="B286" s="16">
        <f t="shared" si="36"/>
        <v>277</v>
      </c>
      <c r="C286" s="19">
        <f t="shared" si="37"/>
        <v>164557.11807060242</v>
      </c>
      <c r="D286" s="17">
        <f t="shared" si="38"/>
        <v>40555356.909441866</v>
      </c>
      <c r="E286" s="17">
        <f t="shared" si="32"/>
        <v>127747.92863398822</v>
      </c>
      <c r="F286" s="17">
        <f t="shared" si="33"/>
        <v>165601.04071355428</v>
      </c>
      <c r="G286" s="17">
        <f t="shared" si="39"/>
        <v>293348.9693475425</v>
      </c>
      <c r="H286" s="17">
        <f t="shared" si="34"/>
        <v>40427608.98080788</v>
      </c>
      <c r="I286" s="2">
        <f t="shared" si="35"/>
        <v>308.403752390388</v>
      </c>
      <c r="J286" s="19"/>
    </row>
    <row r="287" spans="2:10" ht="14.25">
      <c r="B287" s="16">
        <f t="shared" si="36"/>
        <v>278</v>
      </c>
      <c r="C287" s="19">
        <f t="shared" si="37"/>
        <v>164707.08326474577</v>
      </c>
      <c r="D287" s="17">
        <f t="shared" si="38"/>
        <v>40592316.064072624</v>
      </c>
      <c r="E287" s="17">
        <f t="shared" si="32"/>
        <v>128792.15209884025</v>
      </c>
      <c r="F287" s="17">
        <f t="shared" si="33"/>
        <v>165751.9572616299</v>
      </c>
      <c r="G287" s="17">
        <f t="shared" si="39"/>
        <v>294544.10936047015</v>
      </c>
      <c r="H287" s="17">
        <f t="shared" si="34"/>
        <v>40463523.91197378</v>
      </c>
      <c r="I287" s="2">
        <f t="shared" si="35"/>
        <v>309.66022745296806</v>
      </c>
      <c r="J287" s="19"/>
    </row>
    <row r="288" spans="2:10" ht="14.25">
      <c r="B288" s="16">
        <f t="shared" si="36"/>
        <v>279</v>
      </c>
      <c r="C288" s="19">
        <f t="shared" si="37"/>
        <v>164853.40513999015</v>
      </c>
      <c r="D288" s="17">
        <f t="shared" si="38"/>
        <v>40628377.31711377</v>
      </c>
      <c r="E288" s="17">
        <f t="shared" si="32"/>
        <v>129844.91114353453</v>
      </c>
      <c r="F288" s="17">
        <f t="shared" si="33"/>
        <v>165899.20737821457</v>
      </c>
      <c r="G288" s="17">
        <f t="shared" si="39"/>
        <v>295744.1185217491</v>
      </c>
      <c r="H288" s="17">
        <f t="shared" si="34"/>
        <v>40498532.40597024</v>
      </c>
      <c r="I288" s="2">
        <f t="shared" si="35"/>
        <v>310.92182155048414</v>
      </c>
      <c r="J288" s="19"/>
    </row>
    <row r="289" spans="2:10" ht="14.25">
      <c r="B289" s="16">
        <f t="shared" si="36"/>
        <v>280</v>
      </c>
      <c r="C289" s="19">
        <f t="shared" si="37"/>
        <v>164996.03407802433</v>
      </c>
      <c r="D289" s="17">
        <f t="shared" si="38"/>
        <v>40663528.44004826</v>
      </c>
      <c r="E289" s="17">
        <f t="shared" si="32"/>
        <v>130906.27553869569</v>
      </c>
      <c r="F289" s="17">
        <f t="shared" si="33"/>
        <v>166042.74113019707</v>
      </c>
      <c r="G289" s="17">
        <f t="shared" si="39"/>
        <v>296949.01666889276</v>
      </c>
      <c r="H289" s="17">
        <f t="shared" si="34"/>
        <v>40532622.164509565</v>
      </c>
      <c r="I289" s="2">
        <f t="shared" si="35"/>
        <v>312.18855553851824</v>
      </c>
      <c r="J289" s="19"/>
    </row>
    <row r="290" spans="2:10" ht="14.25">
      <c r="B290" s="16">
        <f t="shared" si="36"/>
        <v>281</v>
      </c>
      <c r="C290" s="19">
        <f t="shared" si="37"/>
        <v>165134.91997406632</v>
      </c>
      <c r="D290" s="17">
        <f t="shared" si="38"/>
        <v>40697757.08448363</v>
      </c>
      <c r="E290" s="17">
        <f t="shared" si="32"/>
        <v>131976.31562525974</v>
      </c>
      <c r="F290" s="17">
        <f t="shared" si="33"/>
        <v>166182.50809497482</v>
      </c>
      <c r="G290" s="17">
        <f t="shared" si="39"/>
        <v>298158.82372023456</v>
      </c>
      <c r="H290" s="17">
        <f t="shared" si="34"/>
        <v>40565780.76885837</v>
      </c>
      <c r="I290" s="2">
        <f t="shared" si="35"/>
        <v>313.4604503576206</v>
      </c>
      <c r="J290" s="19"/>
    </row>
    <row r="291" spans="2:10" ht="14.25">
      <c r="B291" s="16">
        <f t="shared" si="36"/>
        <v>282</v>
      </c>
      <c r="C291" s="19">
        <f t="shared" si="37"/>
        <v>165270.0122326687</v>
      </c>
      <c r="D291" s="17">
        <f t="shared" si="38"/>
        <v>40731050.78109104</v>
      </c>
      <c r="E291" s="17">
        <f t="shared" si="32"/>
        <v>133055.102319136</v>
      </c>
      <c r="F291" s="17">
        <f t="shared" si="33"/>
        <v>166318.45735612177</v>
      </c>
      <c r="G291" s="17">
        <f t="shared" si="39"/>
        <v>299373.55967525777</v>
      </c>
      <c r="H291" s="17">
        <f t="shared" si="34"/>
        <v>40597995.678771906</v>
      </c>
      <c r="I291" s="2">
        <f t="shared" si="35"/>
        <v>314.7375270336557</v>
      </c>
      <c r="J291" s="19"/>
    </row>
    <row r="292" spans="2:10" ht="14.25">
      <c r="B292" s="16">
        <f t="shared" si="36"/>
        <v>283</v>
      </c>
      <c r="C292" s="19">
        <f t="shared" si="37"/>
        <v>165401.25976334512</v>
      </c>
      <c r="D292" s="17">
        <f t="shared" si="38"/>
        <v>40763396.93853525</v>
      </c>
      <c r="E292" s="17">
        <f t="shared" si="32"/>
        <v>134142.7071159074</v>
      </c>
      <c r="F292" s="17">
        <f t="shared" si="33"/>
        <v>166450.53749901894</v>
      </c>
      <c r="G292" s="17">
        <f t="shared" si="39"/>
        <v>300593.24461492634</v>
      </c>
      <c r="H292" s="17">
        <f t="shared" si="34"/>
        <v>40629254.23141934</v>
      </c>
      <c r="I292" s="2">
        <f t="shared" si="35"/>
        <v>316.0198066781502</v>
      </c>
      <c r="J292" s="19"/>
    </row>
    <row r="293" spans="2:10" ht="14.25">
      <c r="B293" s="16">
        <f t="shared" si="36"/>
        <v>284</v>
      </c>
      <c r="C293" s="19">
        <f t="shared" si="37"/>
        <v>165528.61097611487</v>
      </c>
      <c r="D293" s="17">
        <f t="shared" si="38"/>
        <v>40794782.842395455</v>
      </c>
      <c r="E293" s="17">
        <f t="shared" si="32"/>
        <v>135239.2020955678</v>
      </c>
      <c r="F293" s="17">
        <f t="shared" si="33"/>
        <v>166578.69660644812</v>
      </c>
      <c r="G293" s="17">
        <f t="shared" si="39"/>
        <v>301817.8987020159</v>
      </c>
      <c r="H293" s="17">
        <f t="shared" si="34"/>
        <v>40659543.64029989</v>
      </c>
      <c r="I293" s="2">
        <f t="shared" si="35"/>
        <v>317.3073104886416</v>
      </c>
      <c r="J293" s="19"/>
    </row>
    <row r="294" spans="2:10" ht="14.25">
      <c r="B294" s="16">
        <f t="shared" si="36"/>
        <v>285</v>
      </c>
      <c r="C294" s="19">
        <f t="shared" si="37"/>
        <v>165652.01377723366</v>
      </c>
      <c r="D294" s="17">
        <f t="shared" si="38"/>
        <v>40825195.65407712</v>
      </c>
      <c r="E294" s="17">
        <f t="shared" si="32"/>
        <v>136344.65992730035</v>
      </c>
      <c r="F294" s="17">
        <f t="shared" si="33"/>
        <v>166702.88225414825</v>
      </c>
      <c r="G294" s="17">
        <f t="shared" si="39"/>
        <v>303047.5421814486</v>
      </c>
      <c r="H294" s="17">
        <f t="shared" si="34"/>
        <v>40688850.99414982</v>
      </c>
      <c r="I294" s="2">
        <f t="shared" si="35"/>
        <v>318.60005974902884</v>
      </c>
      <c r="J294" s="19"/>
    </row>
    <row r="295" spans="2:10" ht="14.25">
      <c r="B295" s="16">
        <f t="shared" si="36"/>
        <v>286</v>
      </c>
      <c r="C295" s="19">
        <f t="shared" si="37"/>
        <v>165771.4155645892</v>
      </c>
      <c r="D295" s="17">
        <f t="shared" si="38"/>
        <v>40854622.40971441</v>
      </c>
      <c r="E295" s="17">
        <f t="shared" si="32"/>
        <v>137459.15387429242</v>
      </c>
      <c r="F295" s="17">
        <f t="shared" si="33"/>
        <v>166823.04150633383</v>
      </c>
      <c r="G295" s="17">
        <f t="shared" si="39"/>
        <v>304282.19538062625</v>
      </c>
      <c r="H295" s="17">
        <f t="shared" si="34"/>
        <v>40717163.255840115</v>
      </c>
      <c r="I295" s="2">
        <f t="shared" si="35"/>
        <v>319.89807582992415</v>
      </c>
      <c r="J295" s="19"/>
    </row>
    <row r="296" spans="2:10" ht="14.25">
      <c r="B296" s="16">
        <f t="shared" si="36"/>
        <v>287</v>
      </c>
      <c r="C296" s="19">
        <f t="shared" si="37"/>
        <v>165886.7632233128</v>
      </c>
      <c r="D296" s="17">
        <f t="shared" si="38"/>
        <v>40883050.01906343</v>
      </c>
      <c r="E296" s="17">
        <f t="shared" si="32"/>
        <v>138582.75779859157</v>
      </c>
      <c r="F296" s="17">
        <f t="shared" si="33"/>
        <v>166939.12091117568</v>
      </c>
      <c r="G296" s="17">
        <f t="shared" si="39"/>
        <v>305521.87870976725</v>
      </c>
      <c r="H296" s="17">
        <f t="shared" si="34"/>
        <v>40744467.26126484</v>
      </c>
      <c r="I296" s="2">
        <f t="shared" si="35"/>
        <v>321.2013801890062</v>
      </c>
      <c r="J296" s="19"/>
    </row>
    <row r="297" spans="2:10" ht="14.25">
      <c r="B297" s="16">
        <f t="shared" si="36"/>
        <v>288</v>
      </c>
      <c r="C297" s="19">
        <f t="shared" si="37"/>
        <v>165998.00312120467</v>
      </c>
      <c r="D297" s="17">
        <f t="shared" si="38"/>
        <v>40910465.26438604</v>
      </c>
      <c r="E297" s="17">
        <f t="shared" si="32"/>
        <v>139715.54616600063</v>
      </c>
      <c r="F297" s="17">
        <f t="shared" si="33"/>
        <v>167051.06649624303</v>
      </c>
      <c r="G297" s="17">
        <f t="shared" si="39"/>
        <v>306766.61266224366</v>
      </c>
      <c r="H297" s="17">
        <f t="shared" si="34"/>
        <v>40770749.71822004</v>
      </c>
      <c r="I297" s="2">
        <f t="shared" si="35"/>
        <v>322.50999437137494</v>
      </c>
      <c r="J297" s="19"/>
    </row>
    <row r="298" spans="2:10" ht="14.25">
      <c r="B298" s="16">
        <f t="shared" si="36"/>
        <v>289</v>
      </c>
      <c r="C298" s="19">
        <f t="shared" si="37"/>
        <v>166105.08110417426</v>
      </c>
      <c r="D298" s="17">
        <f t="shared" si="38"/>
        <v>40936854.799324214</v>
      </c>
      <c r="E298" s="17">
        <f t="shared" si="32"/>
        <v>140857.59405101291</v>
      </c>
      <c r="F298" s="17">
        <f t="shared" si="33"/>
        <v>167158.82376390722</v>
      </c>
      <c r="G298" s="17">
        <f t="shared" si="39"/>
        <v>308016.41781492013</v>
      </c>
      <c r="H298" s="17">
        <f t="shared" si="34"/>
        <v>40795997.2052732</v>
      </c>
      <c r="I298" s="2">
        <f t="shared" si="35"/>
        <v>323.8239400099077</v>
      </c>
      <c r="J298" s="19"/>
    </row>
    <row r="299" spans="2:10" ht="14.25">
      <c r="B299" s="16">
        <f t="shared" si="36"/>
        <v>290</v>
      </c>
      <c r="C299" s="19">
        <f t="shared" si="37"/>
        <v>166207.94249165803</v>
      </c>
      <c r="D299" s="17">
        <f t="shared" si="38"/>
        <v>40962205.14776486</v>
      </c>
      <c r="E299" s="17">
        <f t="shared" si="32"/>
        <v>142008.97714178768</v>
      </c>
      <c r="F299" s="17">
        <f t="shared" si="33"/>
        <v>167262.33768670654</v>
      </c>
      <c r="G299" s="17">
        <f t="shared" si="39"/>
        <v>309271.3148284942</v>
      </c>
      <c r="H299" s="17">
        <f t="shared" si="34"/>
        <v>40820196.17062307</v>
      </c>
      <c r="I299" s="2">
        <f t="shared" si="35"/>
        <v>325.1432388256168</v>
      </c>
      <c r="J299" s="19"/>
    </row>
    <row r="300" spans="2:10" ht="14.25">
      <c r="B300" s="16">
        <f t="shared" si="36"/>
        <v>291</v>
      </c>
      <c r="C300" s="19">
        <f t="shared" si="37"/>
        <v>166306.5320719257</v>
      </c>
      <c r="D300" s="17">
        <f t="shared" si="38"/>
        <v>40986502.702695</v>
      </c>
      <c r="E300" s="17">
        <f t="shared" si="32"/>
        <v>143169.77174516596</v>
      </c>
      <c r="F300" s="17">
        <f t="shared" si="33"/>
        <v>167361.55270267124</v>
      </c>
      <c r="G300" s="17">
        <f t="shared" si="39"/>
        <v>310531.3244478372</v>
      </c>
      <c r="H300" s="17">
        <f t="shared" si="34"/>
        <v>40843332.93094983</v>
      </c>
      <c r="I300" s="2">
        <f t="shared" si="35"/>
        <v>326.46791262800866</v>
      </c>
      <c r="J300" s="19"/>
    </row>
    <row r="301" spans="2:10" ht="14.25">
      <c r="B301" s="16">
        <f t="shared" si="36"/>
        <v>292</v>
      </c>
      <c r="C301" s="19">
        <f t="shared" si="37"/>
        <v>166400.7940974459</v>
      </c>
      <c r="D301" s="17">
        <f t="shared" si="38"/>
        <v>41009733.725047275</v>
      </c>
      <c r="E301" s="17">
        <f t="shared" si="32"/>
        <v>144340.05479172824</v>
      </c>
      <c r="F301" s="17">
        <f t="shared" si="33"/>
        <v>167456.4127106097</v>
      </c>
      <c r="G301" s="17">
        <f t="shared" si="39"/>
        <v>311796.46750233794</v>
      </c>
      <c r="H301" s="17">
        <f t="shared" si="34"/>
        <v>40865393.67025555</v>
      </c>
      <c r="I301" s="2">
        <f t="shared" si="35"/>
        <v>327.79798331544447</v>
      </c>
      <c r="J301" s="19"/>
    </row>
    <row r="302" spans="2:10" ht="14.25">
      <c r="B302" s="16">
        <f t="shared" si="36"/>
        <v>293</v>
      </c>
      <c r="C302" s="19">
        <f t="shared" si="37"/>
        <v>166490.67228014022</v>
      </c>
      <c r="D302" s="17">
        <f t="shared" si="38"/>
        <v>41031884.34253569</v>
      </c>
      <c r="E302" s="17">
        <f t="shared" si="32"/>
        <v>145519.90384089274</v>
      </c>
      <c r="F302" s="17">
        <f t="shared" si="33"/>
        <v>167546.86106535405</v>
      </c>
      <c r="G302" s="17">
        <f t="shared" si="39"/>
        <v>313066.7649062468</v>
      </c>
      <c r="H302" s="17">
        <f t="shared" si="34"/>
        <v>40886364.4386948</v>
      </c>
      <c r="I302" s="2">
        <f t="shared" si="35"/>
        <v>329.13347287550187</v>
      </c>
      <c r="J302" s="19"/>
    </row>
    <row r="303" spans="2:10" ht="14.25">
      <c r="B303" s="16">
        <f t="shared" si="36"/>
        <v>294</v>
      </c>
      <c r="C303" s="19">
        <f t="shared" si="37"/>
        <v>166576.10978660733</v>
      </c>
      <c r="D303" s="17">
        <f t="shared" si="38"/>
        <v>41052940.548481405</v>
      </c>
      <c r="E303" s="17">
        <f t="shared" si="32"/>
        <v>146709.3970860556</v>
      </c>
      <c r="F303" s="17">
        <f t="shared" si="33"/>
        <v>167632.84057296574</v>
      </c>
      <c r="G303" s="17">
        <f t="shared" si="39"/>
        <v>314342.23765902134</v>
      </c>
      <c r="H303" s="17">
        <f t="shared" si="34"/>
        <v>40906231.15139535</v>
      </c>
      <c r="I303" s="2">
        <f t="shared" si="35"/>
        <v>330.47440338533875</v>
      </c>
      <c r="J303" s="19"/>
    </row>
    <row r="304" spans="2:10" ht="14.25">
      <c r="B304" s="16">
        <f t="shared" si="36"/>
        <v>295</v>
      </c>
      <c r="C304" s="19">
        <f t="shared" si="37"/>
        <v>166657.04923331738</v>
      </c>
      <c r="D304" s="17">
        <f t="shared" si="38"/>
        <v>41072888.20062867</v>
      </c>
      <c r="E304" s="17">
        <f t="shared" si="32"/>
        <v>147908.61335977275</v>
      </c>
      <c r="F304" s="17">
        <f t="shared" si="33"/>
        <v>167714.29348590042</v>
      </c>
      <c r="G304" s="17">
        <f t="shared" si="39"/>
        <v>315622.90684567316</v>
      </c>
      <c r="H304" s="17">
        <f t="shared" si="34"/>
        <v>40924979.5872689</v>
      </c>
      <c r="I304" s="2">
        <f t="shared" si="35"/>
        <v>331.82079701205794</v>
      </c>
      <c r="J304" s="19"/>
    </row>
    <row r="305" spans="2:10" ht="14.25">
      <c r="B305" s="16">
        <f t="shared" si="36"/>
        <v>296</v>
      </c>
      <c r="C305" s="19">
        <f t="shared" si="37"/>
        <v>166733.43268181384</v>
      </c>
      <c r="D305" s="17">
        <f t="shared" si="38"/>
        <v>41091713.01995071</v>
      </c>
      <c r="E305" s="17">
        <f t="shared" si="32"/>
        <v>149117.63213898535</v>
      </c>
      <c r="F305" s="17">
        <f t="shared" si="33"/>
        <v>167791.16149813207</v>
      </c>
      <c r="G305" s="17">
        <f t="shared" si="39"/>
        <v>316908.79363711743</v>
      </c>
      <c r="H305" s="17">
        <f t="shared" si="34"/>
        <v>40942595.38781173</v>
      </c>
      <c r="I305" s="2">
        <f t="shared" si="35"/>
        <v>333.1726760130739</v>
      </c>
      <c r="J305" s="19"/>
    </row>
    <row r="306" spans="2:10" ht="14.25">
      <c r="B306" s="16">
        <f t="shared" si="36"/>
        <v>297</v>
      </c>
      <c r="C306" s="19">
        <f t="shared" si="37"/>
        <v>166805.2016337812</v>
      </c>
      <c r="D306" s="17">
        <f t="shared" si="38"/>
        <v>41109400.58944551</v>
      </c>
      <c r="E306" s="17">
        <f t="shared" si="32"/>
        <v>150336.53355028588</v>
      </c>
      <c r="F306" s="17">
        <f t="shared" si="33"/>
        <v>167863.38574023583</v>
      </c>
      <c r="G306" s="17">
        <f t="shared" si="39"/>
        <v>318199.9192905217</v>
      </c>
      <c r="H306" s="17">
        <f t="shared" si="34"/>
        <v>40959064.055895224</v>
      </c>
      <c r="I306" s="2">
        <f t="shared" si="35"/>
        <v>334.53006273648055</v>
      </c>
      <c r="J306" s="19"/>
    </row>
    <row r="307" spans="2:10" ht="14.25">
      <c r="B307" s="16">
        <f t="shared" si="36"/>
        <v>298</v>
      </c>
      <c r="C307" s="19">
        <f t="shared" si="37"/>
        <v>166872.29702609777</v>
      </c>
      <c r="D307" s="17">
        <f t="shared" si="38"/>
        <v>41125936.35292132</v>
      </c>
      <c r="E307" s="17">
        <f t="shared" si="32"/>
        <v>151565.39837522956</v>
      </c>
      <c r="F307" s="17">
        <f t="shared" si="33"/>
        <v>167930.90677442873</v>
      </c>
      <c r="G307" s="17">
        <f t="shared" si="39"/>
        <v>319496.3051496583</v>
      </c>
      <c r="H307" s="17">
        <f t="shared" si="34"/>
        <v>40974370.954546094</v>
      </c>
      <c r="I307" s="2">
        <f t="shared" si="35"/>
        <v>335.89297962142064</v>
      </c>
      <c r="J307" s="19"/>
    </row>
    <row r="308" spans="2:10" ht="14.25">
      <c r="B308" s="16">
        <f t="shared" si="36"/>
        <v>299</v>
      </c>
      <c r="C308" s="19">
        <f t="shared" si="37"/>
        <v>166934.65922594815</v>
      </c>
      <c r="D308" s="17">
        <f t="shared" si="38"/>
        <v>41141305.61377204</v>
      </c>
      <c r="E308" s="17">
        <f t="shared" si="32"/>
        <v>152804.30805568714</v>
      </c>
      <c r="F308" s="17">
        <f t="shared" si="33"/>
        <v>167993.66458956918</v>
      </c>
      <c r="G308" s="17">
        <f t="shared" si="39"/>
        <v>320797.9726452563</v>
      </c>
      <c r="H308" s="17">
        <f t="shared" si="34"/>
        <v>40988501.30571636</v>
      </c>
      <c r="I308" s="2">
        <f t="shared" si="35"/>
        <v>337.2614491984568</v>
      </c>
      <c r="J308" s="19"/>
    </row>
    <row r="309" spans="2:10" ht="14.25">
      <c r="B309" s="16">
        <f t="shared" si="36"/>
        <v>300</v>
      </c>
      <c r="C309" s="19">
        <f t="shared" si="37"/>
        <v>166992.22802571952</v>
      </c>
      <c r="D309" s="17">
        <f t="shared" si="38"/>
        <v>41155493.53374208</v>
      </c>
      <c r="E309" s="17">
        <f t="shared" si="32"/>
        <v>154053.3446992431</v>
      </c>
      <c r="F309" s="17">
        <f t="shared" si="33"/>
        <v>168051.59859611347</v>
      </c>
      <c r="G309" s="17">
        <f t="shared" si="39"/>
        <v>322104.9432953566</v>
      </c>
      <c r="H309" s="17">
        <f t="shared" si="34"/>
        <v>41001440.18904284</v>
      </c>
      <c r="I309" s="2">
        <f t="shared" si="35"/>
        <v>338.6354940899439</v>
      </c>
      <c r="J309" s="19"/>
    </row>
    <row r="310" spans="2:10" ht="14.25">
      <c r="B310" s="16">
        <f t="shared" si="36"/>
        <v>301</v>
      </c>
      <c r="C310" s="19">
        <f t="shared" si="37"/>
        <v>167044.9426380098</v>
      </c>
      <c r="D310" s="17">
        <f t="shared" si="38"/>
        <v>41168485.131680846</v>
      </c>
      <c r="E310" s="17">
        <f t="shared" si="32"/>
        <v>155312.59108463672</v>
      </c>
      <c r="F310" s="17">
        <f t="shared" si="33"/>
        <v>168104.64762103013</v>
      </c>
      <c r="G310" s="17">
        <f t="shared" si="39"/>
        <v>323417.23870566685</v>
      </c>
      <c r="H310" s="17">
        <f t="shared" si="34"/>
        <v>41013172.54059621</v>
      </c>
      <c r="I310" s="2">
        <f t="shared" si="35"/>
        <v>340.01513701040324</v>
      </c>
      <c r="J310" s="19"/>
    </row>
    <row r="311" spans="2:10" ht="14.25">
      <c r="B311" s="16">
        <f t="shared" si="36"/>
        <v>302</v>
      </c>
      <c r="C311" s="19">
        <f t="shared" si="37"/>
        <v>167092.74169051647</v>
      </c>
      <c r="D311" s="17">
        <f t="shared" si="38"/>
        <v>41180265.282286726</v>
      </c>
      <c r="E311" s="17">
        <f t="shared" si="32"/>
        <v>156582.13066724874</v>
      </c>
      <c r="F311" s="17">
        <f t="shared" si="33"/>
        <v>168152.7499026708</v>
      </c>
      <c r="G311" s="17">
        <f t="shared" si="39"/>
        <v>324734.88056991954</v>
      </c>
      <c r="H311" s="17">
        <f t="shared" si="34"/>
        <v>41023683.15161948</v>
      </c>
      <c r="I311" s="2">
        <f t="shared" si="35"/>
        <v>341.40040076689775</v>
      </c>
      <c r="J311" s="19"/>
    </row>
    <row r="312" spans="2:10" ht="14.25">
      <c r="B312" s="16">
        <f t="shared" si="36"/>
        <v>303</v>
      </c>
      <c r="C312" s="19">
        <f t="shared" si="37"/>
        <v>167135.56322086602</v>
      </c>
      <c r="D312" s="17">
        <f t="shared" si="38"/>
        <v>41190818.714840345</v>
      </c>
      <c r="E312" s="17">
        <f t="shared" si="32"/>
        <v>157862.04758463165</v>
      </c>
      <c r="F312" s="17">
        <f t="shared" si="33"/>
        <v>168195.84308559808</v>
      </c>
      <c r="G312" s="17">
        <f t="shared" si="39"/>
        <v>326057.89067022974</v>
      </c>
      <c r="H312" s="17">
        <f t="shared" si="34"/>
        <v>41032956.667255715</v>
      </c>
      <c r="I312" s="2">
        <f t="shared" si="35"/>
        <v>342.7913082594092</v>
      </c>
      <c r="J312" s="19"/>
    </row>
    <row r="313" spans="2:10" ht="14.25">
      <c r="B313" s="16">
        <f t="shared" si="36"/>
        <v>304</v>
      </c>
      <c r="C313" s="19">
        <f t="shared" si="37"/>
        <v>167173.34467148036</v>
      </c>
      <c r="D313" s="17">
        <f t="shared" si="38"/>
        <v>41200130.011927195</v>
      </c>
      <c r="E313" s="17">
        <f t="shared" si="32"/>
        <v>159152.42666208616</v>
      </c>
      <c r="F313" s="17">
        <f t="shared" si="33"/>
        <v>168233.8642153694</v>
      </c>
      <c r="G313" s="17">
        <f t="shared" si="39"/>
        <v>327386.29087745555</v>
      </c>
      <c r="H313" s="17">
        <f t="shared" si="34"/>
        <v>41040977.58526511</v>
      </c>
      <c r="I313" s="2">
        <f t="shared" si="35"/>
        <v>344.18788248121683</v>
      </c>
      <c r="J313" s="19"/>
    </row>
    <row r="314" spans="2:10" ht="14.25">
      <c r="B314" s="16">
        <f t="shared" si="36"/>
        <v>305</v>
      </c>
      <c r="C314" s="19">
        <f t="shared" si="37"/>
        <v>167206.0228843093</v>
      </c>
      <c r="D314" s="17">
        <f t="shared" si="38"/>
        <v>41208183.60814942</v>
      </c>
      <c r="E314" s="17">
        <f t="shared" si="32"/>
        <v>160453.35341828308</v>
      </c>
      <c r="F314" s="17">
        <f t="shared" si="33"/>
        <v>168266.7497332768</v>
      </c>
      <c r="G314" s="17">
        <f t="shared" si="39"/>
        <v>328720.1031515599</v>
      </c>
      <c r="H314" s="17">
        <f t="shared" si="34"/>
        <v>41047730.25473113</v>
      </c>
      <c r="I314" s="2">
        <f t="shared" si="35"/>
        <v>345.59014651927714</v>
      </c>
      <c r="J314" s="19"/>
    </row>
    <row r="315" spans="2:10" ht="14.25">
      <c r="B315" s="16">
        <f t="shared" si="36"/>
        <v>306</v>
      </c>
      <c r="C315" s="19">
        <f t="shared" si="37"/>
        <v>167233.53409558535</v>
      </c>
      <c r="D315" s="17">
        <f t="shared" si="38"/>
        <v>41214963.78882672</v>
      </c>
      <c r="E315" s="17">
        <f t="shared" si="32"/>
        <v>161764.9140709306</v>
      </c>
      <c r="F315" s="17">
        <f t="shared" si="33"/>
        <v>168294.43547104244</v>
      </c>
      <c r="G315" s="17">
        <f t="shared" si="39"/>
        <v>330059.34954197303</v>
      </c>
      <c r="H315" s="17">
        <f t="shared" si="34"/>
        <v>41053198.874755785</v>
      </c>
      <c r="I315" s="2">
        <f t="shared" si="35"/>
        <v>346.99812355460585</v>
      </c>
      <c r="J315" s="19"/>
    </row>
    <row r="316" spans="2:10" ht="14.25">
      <c r="B316" s="16">
        <f t="shared" si="36"/>
        <v>307</v>
      </c>
      <c r="C316" s="19">
        <f t="shared" si="37"/>
        <v>167255.81393048167</v>
      </c>
      <c r="D316" s="17">
        <f t="shared" si="38"/>
        <v>41220454.68868627</v>
      </c>
      <c r="E316" s="17">
        <f t="shared" si="32"/>
        <v>163087.19554248857</v>
      </c>
      <c r="F316" s="17">
        <f t="shared" si="33"/>
        <v>168316.85664546894</v>
      </c>
      <c r="G316" s="17">
        <f t="shared" si="39"/>
        <v>331404.0521879575</v>
      </c>
      <c r="H316" s="17">
        <f t="shared" si="34"/>
        <v>41057367.493143775</v>
      </c>
      <c r="I316" s="2">
        <f t="shared" si="35"/>
        <v>348.411836862661</v>
      </c>
      <c r="J316" s="19"/>
    </row>
    <row r="317" spans="2:10" ht="14.25">
      <c r="B317" s="16">
        <f t="shared" si="36"/>
        <v>308</v>
      </c>
      <c r="C317" s="19">
        <f t="shared" si="37"/>
        <v>167272.79739780724</v>
      </c>
      <c r="D317" s="17">
        <f t="shared" si="38"/>
        <v>41224640.29054158</v>
      </c>
      <c r="E317" s="17">
        <f t="shared" si="32"/>
        <v>164420.285465929</v>
      </c>
      <c r="F317" s="17">
        <f t="shared" si="33"/>
        <v>168333.9478530448</v>
      </c>
      <c r="G317" s="17">
        <f t="shared" si="39"/>
        <v>332754.2333189738</v>
      </c>
      <c r="H317" s="17">
        <f t="shared" si="34"/>
        <v>41060220.005075656</v>
      </c>
      <c r="I317" s="2">
        <f t="shared" si="35"/>
        <v>349.8313098137278</v>
      </c>
      <c r="J317" s="19"/>
    </row>
    <row r="318" spans="2:10" ht="14.25">
      <c r="B318" s="16">
        <f t="shared" si="36"/>
        <v>309</v>
      </c>
      <c r="C318" s="19">
        <f t="shared" si="37"/>
        <v>167284.41888451576</v>
      </c>
      <c r="D318" s="17">
        <f t="shared" si="38"/>
        <v>41227504.42396017</v>
      </c>
      <c r="E318" s="17">
        <f t="shared" si="32"/>
        <v>165764.27219054438</v>
      </c>
      <c r="F318" s="17">
        <f t="shared" si="33"/>
        <v>168345.64306450405</v>
      </c>
      <c r="G318" s="17">
        <f t="shared" si="39"/>
        <v>334109.9152550484</v>
      </c>
      <c r="H318" s="17">
        <f t="shared" si="34"/>
        <v>41061740.15176963</v>
      </c>
      <c r="I318" s="2">
        <f t="shared" si="35"/>
        <v>351.25656587330474</v>
      </c>
      <c r="J318" s="19"/>
    </row>
    <row r="319" spans="2:10" ht="14.25">
      <c r="B319" s="16">
        <f t="shared" si="36"/>
        <v>310</v>
      </c>
      <c r="C319" s="19">
        <f t="shared" si="37"/>
        <v>167290.61215031147</v>
      </c>
      <c r="D319" s="17">
        <f t="shared" si="38"/>
        <v>41229030.76391994</v>
      </c>
      <c r="E319" s="17">
        <f t="shared" si="32"/>
        <v>167119.24478780208</v>
      </c>
      <c r="F319" s="17">
        <f t="shared" si="33"/>
        <v>168351.8756193398</v>
      </c>
      <c r="G319" s="17">
        <f t="shared" si="39"/>
        <v>335471.12040714186</v>
      </c>
      <c r="H319" s="17">
        <f t="shared" si="34"/>
        <v>41061911.51913214</v>
      </c>
      <c r="I319" s="2">
        <f t="shared" si="35"/>
        <v>352.6876286024918</v>
      </c>
      <c r="J319" s="19"/>
    </row>
    <row r="320" spans="2:10" ht="14.25">
      <c r="B320" s="16">
        <f t="shared" si="36"/>
        <v>311</v>
      </c>
      <c r="C320" s="19">
        <f t="shared" si="37"/>
        <v>167291.31032215804</v>
      </c>
      <c r="D320" s="17">
        <f t="shared" si="38"/>
        <v>41229202.829454295</v>
      </c>
      <c r="E320" s="17">
        <f t="shared" si="32"/>
        <v>168485.29305724808</v>
      </c>
      <c r="F320" s="17">
        <f t="shared" si="33"/>
        <v>168352.5782202717</v>
      </c>
      <c r="G320" s="17">
        <f t="shared" si="39"/>
        <v>336837.8712775198</v>
      </c>
      <c r="H320" s="17">
        <f t="shared" si="34"/>
        <v>41060717.53639705</v>
      </c>
      <c r="I320" s="2">
        <f t="shared" si="35"/>
        <v>354.12452165837976</v>
      </c>
      <c r="J320" s="19"/>
    </row>
    <row r="321" spans="2:10" ht="14.25">
      <c r="B321" s="16">
        <f t="shared" si="36"/>
        <v>312</v>
      </c>
      <c r="C321" s="19">
        <f t="shared" si="37"/>
        <v>167286.4458886981</v>
      </c>
      <c r="D321" s="17">
        <f t="shared" si="38"/>
        <v>41228003.982285745</v>
      </c>
      <c r="E321" s="17">
        <f t="shared" si="32"/>
        <v>169862.5075324582</v>
      </c>
      <c r="F321" s="17">
        <f t="shared" si="33"/>
        <v>168347.68292766678</v>
      </c>
      <c r="G321" s="17">
        <f t="shared" si="39"/>
        <v>338210.190460125</v>
      </c>
      <c r="H321" s="17">
        <f t="shared" si="34"/>
        <v>41058141.47475329</v>
      </c>
      <c r="I321" s="2">
        <f t="shared" si="35"/>
        <v>355.56726879444125</v>
      </c>
      <c r="J321" s="19"/>
    </row>
    <row r="322" spans="2:10" ht="14.25">
      <c r="B322" s="16">
        <f t="shared" si="36"/>
        <v>313</v>
      </c>
      <c r="C322" s="19">
        <f t="shared" si="37"/>
        <v>167275.95069468766</v>
      </c>
      <c r="D322" s="17">
        <f t="shared" si="38"/>
        <v>41225417.42544798</v>
      </c>
      <c r="E322" s="17">
        <f t="shared" si="32"/>
        <v>171250.97948703825</v>
      </c>
      <c r="F322" s="17">
        <f t="shared" si="33"/>
        <v>168337.1211539126</v>
      </c>
      <c r="G322" s="17">
        <f t="shared" si="39"/>
        <v>339588.10064095084</v>
      </c>
      <c r="H322" s="17">
        <f t="shared" si="34"/>
        <v>41054166.44596094</v>
      </c>
      <c r="I322" s="2">
        <f t="shared" si="35"/>
        <v>357.01589386092354</v>
      </c>
      <c r="J322" s="19"/>
    </row>
    <row r="323" spans="2:10" ht="14.25">
      <c r="B323" s="16">
        <f t="shared" si="36"/>
        <v>314</v>
      </c>
      <c r="C323" s="19">
        <f t="shared" si="37"/>
        <v>167259.75593534857</v>
      </c>
      <c r="D323" s="17">
        <f t="shared" si="38"/>
        <v>41221426.20189629</v>
      </c>
      <c r="E323" s="17">
        <f t="shared" si="32"/>
        <v>172650.8009406729</v>
      </c>
      <c r="F323" s="17">
        <f t="shared" si="33"/>
        <v>168320.8236577432</v>
      </c>
      <c r="G323" s="17">
        <f t="shared" si="39"/>
        <v>340971.6245984161</v>
      </c>
      <c r="H323" s="17">
        <f t="shared" si="34"/>
        <v>41048775.40095562</v>
      </c>
      <c r="I323" s="2">
        <f t="shared" si="35"/>
        <v>358.4704208052428</v>
      </c>
      <c r="J323" s="19"/>
    </row>
    <row r="324" spans="2:10" ht="14.25">
      <c r="B324" s="16">
        <f t="shared" si="36"/>
        <v>315</v>
      </c>
      <c r="C324" s="19">
        <f t="shared" si="37"/>
        <v>167237.7921506688</v>
      </c>
      <c r="D324" s="17">
        <f t="shared" si="38"/>
        <v>41216013.193106286</v>
      </c>
      <c r="E324" s="17">
        <f t="shared" si="32"/>
        <v>174062.06466522446</v>
      </c>
      <c r="F324" s="17">
        <f t="shared" si="33"/>
        <v>168298.72053851734</v>
      </c>
      <c r="G324" s="17">
        <f t="shared" si="39"/>
        <v>342360.7852037418</v>
      </c>
      <c r="H324" s="17">
        <f t="shared" si="34"/>
        <v>41041951.12844106</v>
      </c>
      <c r="I324" s="2">
        <f t="shared" si="35"/>
        <v>359.93087367237985</v>
      </c>
      <c r="J324" s="19"/>
    </row>
    <row r="325" spans="2:10" ht="14.25">
      <c r="B325" s="16">
        <f t="shared" si="36"/>
        <v>316</v>
      </c>
      <c r="C325" s="19">
        <f t="shared" si="37"/>
        <v>167209.98921971023</v>
      </c>
      <c r="D325" s="17">
        <f t="shared" si="38"/>
        <v>41209161.11766077</v>
      </c>
      <c r="E325" s="17">
        <f t="shared" si="32"/>
        <v>175484.8641908807</v>
      </c>
      <c r="F325" s="17">
        <f t="shared" si="33"/>
        <v>168270.74123044815</v>
      </c>
      <c r="G325" s="17">
        <f t="shared" si="39"/>
        <v>343755.60542132886</v>
      </c>
      <c r="H325" s="17">
        <f t="shared" si="34"/>
        <v>41033676.253469884</v>
      </c>
      <c r="I325" s="2">
        <f t="shared" si="35"/>
        <v>361.3972766052778</v>
      </c>
      <c r="J325" s="19"/>
    </row>
    <row r="326" spans="2:10" ht="14.25">
      <c r="B326" s="16">
        <f t="shared" si="36"/>
        <v>317</v>
      </c>
      <c r="C326" s="19">
        <f t="shared" si="37"/>
        <v>167176.27635478973</v>
      </c>
      <c r="D326" s="17">
        <f t="shared" si="38"/>
        <v>41200852.529824674</v>
      </c>
      <c r="E326" s="17">
        <f t="shared" si="32"/>
        <v>176919.29381235424</v>
      </c>
      <c r="F326" s="17">
        <f t="shared" si="33"/>
        <v>168236.8144967841</v>
      </c>
      <c r="G326" s="17">
        <f t="shared" si="39"/>
        <v>345156.10830913833</v>
      </c>
      <c r="H326" s="17">
        <f t="shared" si="34"/>
        <v>41023933.23601232</v>
      </c>
      <c r="I326" s="2">
        <f t="shared" si="35"/>
        <v>362.8696538452411</v>
      </c>
      <c r="J326" s="19"/>
    </row>
    <row r="327" spans="2:10" ht="14.25">
      <c r="B327" s="16">
        <f t="shared" si="36"/>
        <v>318</v>
      </c>
      <c r="C327" s="19">
        <f t="shared" si="37"/>
        <v>167136.58209563792</v>
      </c>
      <c r="D327" s="17">
        <f t="shared" si="38"/>
        <v>41191069.818107955</v>
      </c>
      <c r="E327" s="17">
        <f t="shared" si="32"/>
        <v>178365.4485951313</v>
      </c>
      <c r="F327" s="17">
        <f t="shared" si="33"/>
        <v>168196.86842394082</v>
      </c>
      <c r="G327" s="17">
        <f t="shared" si="39"/>
        <v>346562.3170190721</v>
      </c>
      <c r="H327" s="17">
        <f t="shared" si="34"/>
        <v>41012704.369512826</v>
      </c>
      <c r="I327" s="2">
        <f t="shared" si="35"/>
        <v>364.3480297323362</v>
      </c>
      <c r="J327" s="19"/>
    </row>
    <row r="328" spans="2:10" ht="14.25">
      <c r="B328" s="16">
        <f t="shared" si="36"/>
        <v>319</v>
      </c>
      <c r="C328" s="19">
        <f t="shared" si="37"/>
        <v>167090.83430357277</v>
      </c>
      <c r="D328" s="17">
        <f t="shared" si="38"/>
        <v>41179795.2038164</v>
      </c>
      <c r="E328" s="17">
        <f t="shared" si="32"/>
        <v>179823.42438177226</v>
      </c>
      <c r="F328" s="17">
        <f t="shared" si="33"/>
        <v>168150.83041558365</v>
      </c>
      <c r="G328" s="17">
        <f t="shared" si="39"/>
        <v>347974.2547973559</v>
      </c>
      <c r="H328" s="17">
        <f t="shared" si="34"/>
        <v>40999971.77943463</v>
      </c>
      <c r="I328" s="2">
        <f t="shared" si="35"/>
        <v>365.83242870579414</v>
      </c>
      <c r="J328" s="19"/>
    </row>
    <row r="329" spans="2:10" ht="14.25">
      <c r="B329" s="16">
        <f t="shared" si="36"/>
        <v>320</v>
      </c>
      <c r="C329" s="19">
        <f t="shared" si="37"/>
        <v>167038.9601555094</v>
      </c>
      <c r="D329" s="17">
        <f t="shared" si="38"/>
        <v>41167010.73959014</v>
      </c>
      <c r="E329" s="17">
        <f t="shared" si="32"/>
        <v>181293.31779826354</v>
      </c>
      <c r="F329" s="17">
        <f t="shared" si="33"/>
        <v>168098.62718665975</v>
      </c>
      <c r="G329" s="17">
        <f t="shared" si="39"/>
        <v>349391.9449849233</v>
      </c>
      <c r="H329" s="17">
        <f t="shared" si="34"/>
        <v>40985717.421791874</v>
      </c>
      <c r="I329" s="2">
        <f t="shared" si="35"/>
        <v>367.32287530441425</v>
      </c>
      <c r="J329" s="19"/>
    </row>
    <row r="330" spans="2:10" ht="14.25">
      <c r="B330" s="16">
        <f t="shared" si="36"/>
        <v>321</v>
      </c>
      <c r="C330" s="19">
        <f t="shared" si="37"/>
        <v>166980.8861380145</v>
      </c>
      <c r="D330" s="17">
        <f t="shared" si="38"/>
        <v>41152698.30792989</v>
      </c>
      <c r="E330" s="17">
        <f aca="true" t="shared" si="40" ref="E330:E393">IF(B330="","",G330-F330)</f>
        <v>182775.22626042113</v>
      </c>
      <c r="F330" s="17">
        <f aca="true" t="shared" si="41" ref="F330:F393">IF(B330="","",D330*Vextir/12)</f>
        <v>168040.18475738037</v>
      </c>
      <c r="G330" s="17">
        <f t="shared" si="39"/>
        <v>350815.4110178015</v>
      </c>
      <c r="H330" s="17">
        <f aca="true" t="shared" si="42" ref="H330:H393">IF(B330="","",D330-E330)</f>
        <v>40969923.081669465</v>
      </c>
      <c r="I330" s="2">
        <f aca="true" t="shared" si="43" ref="I330:I393">IF((OR(B330="",I329="")),"",I329*(1+Mán.verðbólga))</f>
        <v>368.8193941669701</v>
      </c>
      <c r="J330" s="19"/>
    </row>
    <row r="331" spans="2:10" ht="14.25">
      <c r="B331" s="16">
        <f aca="true" t="shared" si="44" ref="B331:B394">IF(OR(B330="",B330=Fj.afborgana),"",B330+1)</f>
        <v>322</v>
      </c>
      <c r="C331" s="19">
        <f aca="true" t="shared" si="45" ref="C331:C394">IF(B331="","",IF(Verðbólga=0,0,+H330*I331/I330-H330))</f>
        <v>166916.53804127127</v>
      </c>
      <c r="D331" s="17">
        <f aca="true" t="shared" si="46" ref="D331:D394">IF(B331="","",IF(OR(Verðbólga="",Verðbólga=0),H330,H330*I331/I330))</f>
        <v>41136839.619710736</v>
      </c>
      <c r="E331" s="17">
        <f t="shared" si="40"/>
        <v>184269.24798034722</v>
      </c>
      <c r="F331" s="17">
        <f t="shared" si="41"/>
        <v>167975.42844715217</v>
      </c>
      <c r="G331" s="17">
        <f aca="true" t="shared" si="47" ref="G331:G394">IF(B331="","",PMT(Vextir/12,Fj.afborgana-B330,-D331))</f>
        <v>352244.6764274994</v>
      </c>
      <c r="H331" s="17">
        <f t="shared" si="42"/>
        <v>40952570.37173039</v>
      </c>
      <c r="I331" s="2">
        <f t="shared" si="43"/>
        <v>370.3220100326165</v>
      </c>
      <c r="J331" s="19"/>
    </row>
    <row r="332" spans="2:10" ht="14.25">
      <c r="B332" s="16">
        <f t="shared" si="44"/>
        <v>323</v>
      </c>
      <c r="C332" s="19">
        <f t="shared" si="45"/>
        <v>166845.8409529999</v>
      </c>
      <c r="D332" s="17">
        <f t="shared" si="46"/>
        <v>41119416.21268339</v>
      </c>
      <c r="E332" s="17">
        <f t="shared" si="40"/>
        <v>185775.48197293925</v>
      </c>
      <c r="F332" s="17">
        <f t="shared" si="41"/>
        <v>167904.28286845717</v>
      </c>
      <c r="G332" s="17">
        <f t="shared" si="47"/>
        <v>353679.7648413964</v>
      </c>
      <c r="H332" s="17">
        <f t="shared" si="42"/>
        <v>40933640.73071045</v>
      </c>
      <c r="I332" s="2">
        <f t="shared" si="43"/>
        <v>371.83074774129886</v>
      </c>
      <c r="J332" s="19"/>
    </row>
    <row r="333" spans="2:10" ht="14.25">
      <c r="B333" s="16">
        <f t="shared" si="44"/>
        <v>324</v>
      </c>
      <c r="C333" s="19">
        <f t="shared" si="45"/>
        <v>166768.71925230324</v>
      </c>
      <c r="D333" s="17">
        <f t="shared" si="46"/>
        <v>41100409.44996275</v>
      </c>
      <c r="E333" s="17">
        <f t="shared" si="40"/>
        <v>187294.0280624506</v>
      </c>
      <c r="F333" s="17">
        <f t="shared" si="41"/>
        <v>167826.67192068123</v>
      </c>
      <c r="G333" s="17">
        <f t="shared" si="47"/>
        <v>355120.69998313184</v>
      </c>
      <c r="H333" s="17">
        <f t="shared" si="42"/>
        <v>40913115.4219003</v>
      </c>
      <c r="I333" s="2">
        <f t="shared" si="43"/>
        <v>373.3456322341634</v>
      </c>
      <c r="J333" s="19"/>
    </row>
    <row r="334" spans="2:10" ht="14.25">
      <c r="B334" s="16">
        <f t="shared" si="44"/>
        <v>325</v>
      </c>
      <c r="C334" s="19">
        <f t="shared" si="45"/>
        <v>166685.09660352021</v>
      </c>
      <c r="D334" s="17">
        <f t="shared" si="46"/>
        <v>41079800.51850382</v>
      </c>
      <c r="E334" s="17">
        <f t="shared" si="40"/>
        <v>188824.98688910846</v>
      </c>
      <c r="F334" s="17">
        <f t="shared" si="41"/>
        <v>167742.5187838906</v>
      </c>
      <c r="G334" s="17">
        <f t="shared" si="47"/>
        <v>356567.5056729991</v>
      </c>
      <c r="H334" s="17">
        <f t="shared" si="42"/>
        <v>40890975.53161471</v>
      </c>
      <c r="I334" s="2">
        <f t="shared" si="43"/>
        <v>374.8666885539699</v>
      </c>
      <c r="J334" s="19"/>
    </row>
    <row r="335" spans="2:10" ht="14.25">
      <c r="B335" s="16">
        <f t="shared" si="44"/>
        <v>326</v>
      </c>
      <c r="C335" s="19">
        <f t="shared" si="45"/>
        <v>166594.89594992995</v>
      </c>
      <c r="D335" s="17">
        <f t="shared" si="46"/>
        <v>41057570.42756464</v>
      </c>
      <c r="E335" s="17">
        <f t="shared" si="40"/>
        <v>190368.45991578206</v>
      </c>
      <c r="F335" s="17">
        <f t="shared" si="41"/>
        <v>167651.74591255563</v>
      </c>
      <c r="G335" s="17">
        <f t="shared" si="47"/>
        <v>358020.2058283377</v>
      </c>
      <c r="H335" s="17">
        <f t="shared" si="42"/>
        <v>40867201.967648864</v>
      </c>
      <c r="I335" s="2">
        <f t="shared" si="43"/>
        <v>376.3939418455051</v>
      </c>
      <c r="J335" s="19"/>
    </row>
    <row r="336" spans="2:10" ht="14.25">
      <c r="B336" s="16">
        <f t="shared" si="44"/>
        <v>327</v>
      </c>
      <c r="C336" s="19">
        <f t="shared" si="45"/>
        <v>166498.03950756043</v>
      </c>
      <c r="D336" s="17">
        <f t="shared" si="46"/>
        <v>41033700.007156424</v>
      </c>
      <c r="E336" s="17">
        <f t="shared" si="40"/>
        <v>191924.54943470756</v>
      </c>
      <c r="F336" s="17">
        <f t="shared" si="41"/>
        <v>167554.27502922207</v>
      </c>
      <c r="G336" s="17">
        <f t="shared" si="47"/>
        <v>359478.82446392963</v>
      </c>
      <c r="H336" s="17">
        <f t="shared" si="42"/>
        <v>40841775.45772172</v>
      </c>
      <c r="I336" s="2">
        <f t="shared" si="43"/>
        <v>377.927417355999</v>
      </c>
      <c r="J336" s="19"/>
    </row>
    <row r="337" spans="2:10" ht="14.25">
      <c r="B337" s="16">
        <f t="shared" si="44"/>
        <v>328</v>
      </c>
      <c r="C337" s="19">
        <f t="shared" si="45"/>
        <v>166394.4487587288</v>
      </c>
      <c r="D337" s="17">
        <f t="shared" si="46"/>
        <v>41008169.90648045</v>
      </c>
      <c r="E337" s="17">
        <f t="shared" si="40"/>
        <v>193493.3585742676</v>
      </c>
      <c r="F337" s="17">
        <f t="shared" si="41"/>
        <v>167450.0271181285</v>
      </c>
      <c r="G337" s="17">
        <f t="shared" si="47"/>
        <v>360943.3856923961</v>
      </c>
      <c r="H337" s="17">
        <f t="shared" si="42"/>
        <v>40814676.547906175</v>
      </c>
      <c r="I337" s="2">
        <f t="shared" si="43"/>
        <v>379.46714043554186</v>
      </c>
      <c r="J337" s="19"/>
    </row>
    <row r="338" spans="2:10" ht="14.25">
      <c r="B338" s="16">
        <f t="shared" si="44"/>
        <v>329</v>
      </c>
      <c r="C338" s="19">
        <f t="shared" si="45"/>
        <v>166284.0444457382</v>
      </c>
      <c r="D338" s="17">
        <f t="shared" si="46"/>
        <v>40980960.59235191</v>
      </c>
      <c r="E338" s="17">
        <f t="shared" si="40"/>
        <v>195074.99130582565</v>
      </c>
      <c r="F338" s="17">
        <f t="shared" si="41"/>
        <v>167338.92241877032</v>
      </c>
      <c r="G338" s="17">
        <f t="shared" si="47"/>
        <v>362413.913724596</v>
      </c>
      <c r="H338" s="17">
        <f t="shared" si="42"/>
        <v>40785885.601046085</v>
      </c>
      <c r="I338" s="2">
        <f t="shared" si="43"/>
        <v>381.0131365375033</v>
      </c>
      <c r="J338" s="19"/>
    </row>
    <row r="339" spans="2:10" ht="14.25">
      <c r="B339" s="16">
        <f t="shared" si="44"/>
        <v>330</v>
      </c>
      <c r="C339" s="19">
        <f t="shared" si="45"/>
        <v>166166.74656438082</v>
      </c>
      <c r="D339" s="17">
        <f t="shared" si="46"/>
        <v>40952052.347610466</v>
      </c>
      <c r="E339" s="17">
        <f t="shared" si="40"/>
        <v>196669.55245061705</v>
      </c>
      <c r="F339" s="17">
        <f t="shared" si="41"/>
        <v>167220.8804194094</v>
      </c>
      <c r="G339" s="17">
        <f t="shared" si="47"/>
        <v>363890.43287002645</v>
      </c>
      <c r="H339" s="17">
        <f t="shared" si="42"/>
        <v>40755382.79515985</v>
      </c>
      <c r="I339" s="2">
        <f t="shared" si="43"/>
        <v>382.5654312189532</v>
      </c>
      <c r="J339" s="19"/>
    </row>
    <row r="340" spans="2:10" ht="14.25">
      <c r="B340" s="16">
        <f t="shared" si="44"/>
        <v>331</v>
      </c>
      <c r="C340" s="19">
        <f t="shared" si="45"/>
        <v>166042.47435745597</v>
      </c>
      <c r="D340" s="17">
        <f t="shared" si="46"/>
        <v>40921425.2695173</v>
      </c>
      <c r="E340" s="17">
        <f t="shared" si="40"/>
        <v>198277.14768669542</v>
      </c>
      <c r="F340" s="17">
        <f t="shared" si="41"/>
        <v>167095.819850529</v>
      </c>
      <c r="G340" s="17">
        <f t="shared" si="47"/>
        <v>365372.9675372244</v>
      </c>
      <c r="H340" s="17">
        <f t="shared" si="42"/>
        <v>40723148.121830605</v>
      </c>
      <c r="I340" s="2">
        <f t="shared" si="43"/>
        <v>384.12405014108407</v>
      </c>
      <c r="J340" s="19"/>
    </row>
    <row r="341" spans="2:10" ht="14.25">
      <c r="B341" s="16">
        <f t="shared" si="44"/>
        <v>332</v>
      </c>
      <c r="C341" s="19">
        <f t="shared" si="45"/>
        <v>165911.14630818367</v>
      </c>
      <c r="D341" s="17">
        <f t="shared" si="46"/>
        <v>40889059.26813879</v>
      </c>
      <c r="E341" s="17">
        <f t="shared" si="40"/>
        <v>199897.88355593663</v>
      </c>
      <c r="F341" s="17">
        <f t="shared" si="41"/>
        <v>166963.6586782334</v>
      </c>
      <c r="G341" s="17">
        <f t="shared" si="47"/>
        <v>366861.54223417</v>
      </c>
      <c r="H341" s="17">
        <f t="shared" si="42"/>
        <v>40689161.384582855</v>
      </c>
      <c r="I341" s="2">
        <f t="shared" si="43"/>
        <v>385.6890190696352</v>
      </c>
      <c r="J341" s="19"/>
    </row>
    <row r="342" spans="2:10" ht="14.25">
      <c r="B342" s="16">
        <f t="shared" si="44"/>
        <v>333</v>
      </c>
      <c r="C342" s="19">
        <f t="shared" si="45"/>
        <v>165772.68013364077</v>
      </c>
      <c r="D342" s="17">
        <f t="shared" si="46"/>
        <v>40854934.064716496</v>
      </c>
      <c r="E342" s="17">
        <f t="shared" si="40"/>
        <v>201531.86747109992</v>
      </c>
      <c r="F342" s="17">
        <f t="shared" si="41"/>
        <v>166824.31409759235</v>
      </c>
      <c r="G342" s="17">
        <f t="shared" si="47"/>
        <v>368356.18156869226</v>
      </c>
      <c r="H342" s="17">
        <f t="shared" si="42"/>
        <v>40653402.1972454</v>
      </c>
      <c r="I342" s="2">
        <f t="shared" si="43"/>
        <v>387.26036387531883</v>
      </c>
      <c r="J342" s="19"/>
    </row>
    <row r="343" spans="2:10" ht="14.25">
      <c r="B343" s="16">
        <f t="shared" si="44"/>
        <v>334</v>
      </c>
      <c r="C343" s="19">
        <f t="shared" si="45"/>
        <v>165626.99277801812</v>
      </c>
      <c r="D343" s="17">
        <f t="shared" si="46"/>
        <v>40819029.190023415</v>
      </c>
      <c r="E343" s="17">
        <f t="shared" si="40"/>
        <v>203179.20772294633</v>
      </c>
      <c r="F343" s="17">
        <f t="shared" si="41"/>
        <v>166677.70252592894</v>
      </c>
      <c r="G343" s="17">
        <f t="shared" si="47"/>
        <v>369856.91024887527</v>
      </c>
      <c r="H343" s="17">
        <f t="shared" si="42"/>
        <v>40615849.98230047</v>
      </c>
      <c r="I343" s="2">
        <f t="shared" si="43"/>
        <v>388.83811053424756</v>
      </c>
      <c r="J343" s="19"/>
    </row>
    <row r="344" spans="2:10" ht="14.25">
      <c r="B344" s="16">
        <f t="shared" si="44"/>
        <v>335</v>
      </c>
      <c r="C344" s="19">
        <f t="shared" si="45"/>
        <v>165474.00040598214</v>
      </c>
      <c r="D344" s="17">
        <f t="shared" si="46"/>
        <v>40781323.98270645</v>
      </c>
      <c r="E344" s="17">
        <f t="shared" si="40"/>
        <v>204840.0134874155</v>
      </c>
      <c r="F344" s="17">
        <f t="shared" si="41"/>
        <v>166523.73959605134</v>
      </c>
      <c r="G344" s="17">
        <f t="shared" si="47"/>
        <v>371363.75308346684</v>
      </c>
      <c r="H344" s="17">
        <f t="shared" si="42"/>
        <v>40576483.96921904</v>
      </c>
      <c r="I344" s="2">
        <f t="shared" si="43"/>
        <v>390.422285128364</v>
      </c>
      <c r="J344" s="19"/>
    </row>
    <row r="345" spans="2:10" ht="14.25">
      <c r="B345" s="16">
        <f t="shared" si="44"/>
        <v>336</v>
      </c>
      <c r="C345" s="19">
        <f t="shared" si="45"/>
        <v>165313.61839582026</v>
      </c>
      <c r="D345" s="17">
        <f t="shared" si="46"/>
        <v>40741797.58761486</v>
      </c>
      <c r="E345" s="17">
        <f t="shared" si="40"/>
        <v>206514.39483286193</v>
      </c>
      <c r="F345" s="17">
        <f t="shared" si="41"/>
        <v>166362.34014942733</v>
      </c>
      <c r="G345" s="17">
        <f t="shared" si="47"/>
        <v>372876.73498228926</v>
      </c>
      <c r="H345" s="17">
        <f t="shared" si="42"/>
        <v>40535283.19278199</v>
      </c>
      <c r="I345" s="2">
        <f t="shared" si="43"/>
        <v>392.0129138458718</v>
      </c>
      <c r="J345" s="19"/>
    </row>
    <row r="346" spans="2:10" ht="14.25">
      <c r="B346" s="16">
        <f t="shared" si="44"/>
        <v>337</v>
      </c>
      <c r="C346" s="19">
        <f t="shared" si="45"/>
        <v>165145.76133263856</v>
      </c>
      <c r="D346" s="17">
        <f t="shared" si="46"/>
        <v>40700428.95411463</v>
      </c>
      <c r="E346" s="17">
        <f t="shared" si="40"/>
        <v>208202.4627273484</v>
      </c>
      <c r="F346" s="17">
        <f t="shared" si="41"/>
        <v>166193.41822930143</v>
      </c>
      <c r="G346" s="17">
        <f t="shared" si="47"/>
        <v>374395.88095664984</v>
      </c>
      <c r="H346" s="17">
        <f t="shared" si="42"/>
        <v>40492226.491387285</v>
      </c>
      <c r="I346" s="2">
        <f t="shared" si="43"/>
        <v>393.6100229816686</v>
      </c>
      <c r="J346" s="19"/>
    </row>
    <row r="347" spans="2:10" ht="14.25">
      <c r="B347" s="16">
        <f t="shared" si="44"/>
        <v>338</v>
      </c>
      <c r="C347" s="19">
        <f t="shared" si="45"/>
        <v>164970.34300143272</v>
      </c>
      <c r="D347" s="17">
        <f t="shared" si="46"/>
        <v>40657196.83438872</v>
      </c>
      <c r="E347" s="17">
        <f t="shared" si="40"/>
        <v>209904.32904600134</v>
      </c>
      <c r="F347" s="17">
        <f t="shared" si="41"/>
        <v>166016.88707375395</v>
      </c>
      <c r="G347" s="17">
        <f t="shared" si="47"/>
        <v>375921.2161197553</v>
      </c>
      <c r="H347" s="17">
        <f t="shared" si="42"/>
        <v>40447292.505342714</v>
      </c>
      <c r="I347" s="2">
        <f t="shared" si="43"/>
        <v>395.21363893778056</v>
      </c>
      <c r="J347" s="19"/>
    </row>
    <row r="348" spans="2:10" ht="14.25">
      <c r="B348" s="16">
        <f t="shared" si="44"/>
        <v>339</v>
      </c>
      <c r="C348" s="19">
        <f t="shared" si="45"/>
        <v>164787.2763801962</v>
      </c>
      <c r="D348" s="17">
        <f t="shared" si="46"/>
        <v>40612079.78172291</v>
      </c>
      <c r="E348" s="17">
        <f t="shared" si="40"/>
        <v>211620.106578425</v>
      </c>
      <c r="F348" s="17">
        <f t="shared" si="41"/>
        <v>165832.6591087019</v>
      </c>
      <c r="G348" s="17">
        <f t="shared" si="47"/>
        <v>377452.7656871269</v>
      </c>
      <c r="H348" s="17">
        <f t="shared" si="42"/>
        <v>40400459.675144486</v>
      </c>
      <c r="I348" s="2">
        <f t="shared" si="43"/>
        <v>396.82378822379917</v>
      </c>
      <c r="J348" s="19"/>
    </row>
    <row r="349" spans="2:10" ht="14.25">
      <c r="B349" s="16">
        <f t="shared" si="44"/>
        <v>340</v>
      </c>
      <c r="C349" s="19">
        <f t="shared" si="45"/>
        <v>164596.47363283485</v>
      </c>
      <c r="D349" s="17">
        <f t="shared" si="46"/>
        <v>40565056.14877732</v>
      </c>
      <c r="E349" s="17">
        <f t="shared" si="40"/>
        <v>213349.9090361759</v>
      </c>
      <c r="F349" s="17">
        <f t="shared" si="41"/>
        <v>165640.64594084074</v>
      </c>
      <c r="G349" s="17">
        <f t="shared" si="47"/>
        <v>378990.55497701664</v>
      </c>
      <c r="H349" s="17">
        <f t="shared" si="42"/>
        <v>40351706.23974115</v>
      </c>
      <c r="I349" s="2">
        <f t="shared" si="43"/>
        <v>398.44049745731917</v>
      </c>
      <c r="J349" s="19"/>
    </row>
    <row r="350" spans="2:10" ht="14.25">
      <c r="B350" s="16">
        <f t="shared" si="44"/>
        <v>341</v>
      </c>
      <c r="C350" s="19">
        <f t="shared" si="45"/>
        <v>164397.84610212594</v>
      </c>
      <c r="D350" s="17">
        <f t="shared" si="46"/>
        <v>40516104.08584327</v>
      </c>
      <c r="E350" s="17">
        <f t="shared" si="40"/>
        <v>215093.8510603</v>
      </c>
      <c r="F350" s="17">
        <f t="shared" si="41"/>
        <v>165440.7583505267</v>
      </c>
      <c r="G350" s="17">
        <f t="shared" si="47"/>
        <v>380534.6094108267</v>
      </c>
      <c r="H350" s="17">
        <f t="shared" si="42"/>
        <v>40301010.23478297</v>
      </c>
      <c r="I350" s="2">
        <f t="shared" si="43"/>
        <v>400.06379336437874</v>
      </c>
      <c r="J350" s="19"/>
    </row>
    <row r="351" spans="2:10" ht="14.25">
      <c r="B351" s="16">
        <f t="shared" si="44"/>
        <v>342</v>
      </c>
      <c r="C351" s="19">
        <f t="shared" si="45"/>
        <v>164191.30430258065</v>
      </c>
      <c r="D351" s="17">
        <f t="shared" si="46"/>
        <v>40465201.53908555</v>
      </c>
      <c r="E351" s="17">
        <f t="shared" si="40"/>
        <v>216852.04822892937</v>
      </c>
      <c r="F351" s="17">
        <f t="shared" si="41"/>
        <v>165232.90628459936</v>
      </c>
      <c r="G351" s="17">
        <f t="shared" si="47"/>
        <v>382084.95451352873</v>
      </c>
      <c r="H351" s="17">
        <f t="shared" si="42"/>
        <v>40248349.490856625</v>
      </c>
      <c r="I351" s="2">
        <f t="shared" si="43"/>
        <v>401.6937027799011</v>
      </c>
      <c r="J351" s="19"/>
    </row>
    <row r="352" spans="2:10" ht="14.25">
      <c r="B352" s="16">
        <f t="shared" si="44"/>
        <v>343</v>
      </c>
      <c r="C352" s="19">
        <f t="shared" si="45"/>
        <v>163976.75791329145</v>
      </c>
      <c r="D352" s="17">
        <f t="shared" si="46"/>
        <v>40412326.24876992</v>
      </c>
      <c r="E352" s="17">
        <f t="shared" si="40"/>
        <v>218624.6170649428</v>
      </c>
      <c r="F352" s="17">
        <f t="shared" si="41"/>
        <v>165016.99884914383</v>
      </c>
      <c r="G352" s="17">
        <f t="shared" si="47"/>
        <v>383641.61591408664</v>
      </c>
      <c r="H352" s="17">
        <f t="shared" si="42"/>
        <v>40193701.63170497</v>
      </c>
      <c r="I352" s="2">
        <f t="shared" si="43"/>
        <v>403.33025264813847</v>
      </c>
      <c r="J352" s="19"/>
    </row>
    <row r="353" spans="2:10" ht="14.25">
      <c r="B353" s="16">
        <f t="shared" si="44"/>
        <v>344</v>
      </c>
      <c r="C353" s="19">
        <f t="shared" si="45"/>
        <v>163754.11577060074</v>
      </c>
      <c r="D353" s="17">
        <f t="shared" si="46"/>
        <v>40357455.74747557</v>
      </c>
      <c r="E353" s="17">
        <f t="shared" si="40"/>
        <v>220411.67504368766</v>
      </c>
      <c r="F353" s="17">
        <f t="shared" si="41"/>
        <v>164792.94430219193</v>
      </c>
      <c r="G353" s="17">
        <f t="shared" si="47"/>
        <v>385204.6193458796</v>
      </c>
      <c r="H353" s="17">
        <f t="shared" si="42"/>
        <v>40137044.072431885</v>
      </c>
      <c r="I353" s="2">
        <f t="shared" si="43"/>
        <v>404.97347002311716</v>
      </c>
      <c r="J353" s="19"/>
    </row>
    <row r="354" spans="2:10" ht="14.25">
      <c r="B354" s="16">
        <f t="shared" si="44"/>
        <v>345</v>
      </c>
      <c r="C354" s="19">
        <f t="shared" si="45"/>
        <v>163523.2858608365</v>
      </c>
      <c r="D354" s="17">
        <f t="shared" si="46"/>
        <v>40300567.35829272</v>
      </c>
      <c r="E354" s="17">
        <f t="shared" si="40"/>
        <v>222213.3406007659</v>
      </c>
      <c r="F354" s="17">
        <f t="shared" si="41"/>
        <v>164560.65004636196</v>
      </c>
      <c r="G354" s="17">
        <f t="shared" si="47"/>
        <v>386773.99064712785</v>
      </c>
      <c r="H354" s="17">
        <f t="shared" si="42"/>
        <v>40078354.017691955</v>
      </c>
      <c r="I354" s="2">
        <f t="shared" si="43"/>
        <v>406.6233820690849</v>
      </c>
      <c r="J354" s="19"/>
    </row>
    <row r="355" spans="2:10" ht="14.25">
      <c r="B355" s="16">
        <f t="shared" si="44"/>
        <v>346</v>
      </c>
      <c r="C355" s="19">
        <f t="shared" si="45"/>
        <v>163284.17531295866</v>
      </c>
      <c r="D355" s="17">
        <f t="shared" si="46"/>
        <v>40241638.19300491</v>
      </c>
      <c r="E355" s="17">
        <f t="shared" si="40"/>
        <v>224029.73313988326</v>
      </c>
      <c r="F355" s="17">
        <f t="shared" si="41"/>
        <v>164320.02262143674</v>
      </c>
      <c r="G355" s="17">
        <f t="shared" si="47"/>
        <v>388349.75576132</v>
      </c>
      <c r="H355" s="17">
        <f t="shared" si="42"/>
        <v>40017608.45986503</v>
      </c>
      <c r="I355" s="2">
        <f t="shared" si="43"/>
        <v>408.2800160609601</v>
      </c>
      <c r="J355" s="19"/>
    </row>
    <row r="356" spans="2:10" ht="14.25">
      <c r="B356" s="16">
        <f t="shared" si="44"/>
        <v>347</v>
      </c>
      <c r="C356" s="19">
        <f t="shared" si="45"/>
        <v>163036.6903910637</v>
      </c>
      <c r="D356" s="17">
        <f t="shared" si="46"/>
        <v>40180645.1502561</v>
      </c>
      <c r="E356" s="17">
        <f t="shared" si="40"/>
        <v>225860.97304076215</v>
      </c>
      <c r="F356" s="17">
        <f t="shared" si="41"/>
        <v>164070.9676968791</v>
      </c>
      <c r="G356" s="17">
        <f t="shared" si="47"/>
        <v>389931.94073764124</v>
      </c>
      <c r="H356" s="17">
        <f t="shared" si="42"/>
        <v>39954784.17721534</v>
      </c>
      <c r="I356" s="2">
        <f t="shared" si="43"/>
        <v>409.9433993847824</v>
      </c>
      <c r="J356" s="19"/>
    </row>
    <row r="357" spans="2:10" ht="14.25">
      <c r="B357" s="16">
        <f t="shared" si="44"/>
        <v>348</v>
      </c>
      <c r="C357" s="19">
        <f t="shared" si="45"/>
        <v>162780.73648693413</v>
      </c>
      <c r="D357" s="17">
        <f t="shared" si="46"/>
        <v>40117564.91370227</v>
      </c>
      <c r="E357" s="17">
        <f t="shared" si="40"/>
        <v>227707.18166712046</v>
      </c>
      <c r="F357" s="17">
        <f t="shared" si="41"/>
        <v>163813.3900642843</v>
      </c>
      <c r="G357" s="17">
        <f t="shared" si="47"/>
        <v>391520.57173140475</v>
      </c>
      <c r="H357" s="17">
        <f t="shared" si="42"/>
        <v>39889857.73203515</v>
      </c>
      <c r="I357" s="2">
        <f t="shared" si="43"/>
        <v>411.61355953816565</v>
      </c>
      <c r="J357" s="19"/>
    </row>
    <row r="358" spans="2:10" ht="14.25">
      <c r="B358" s="16">
        <f t="shared" si="44"/>
        <v>349</v>
      </c>
      <c r="C358" s="19">
        <f t="shared" si="45"/>
        <v>162516.21811243892</v>
      </c>
      <c r="D358" s="17">
        <f t="shared" si="46"/>
        <v>40052373.95014759</v>
      </c>
      <c r="E358" s="17">
        <f t="shared" si="40"/>
        <v>229568.48137471403</v>
      </c>
      <c r="F358" s="17">
        <f t="shared" si="41"/>
        <v>163547.19362976935</v>
      </c>
      <c r="G358" s="17">
        <f t="shared" si="47"/>
        <v>393115.6750044834</v>
      </c>
      <c r="H358" s="17">
        <f t="shared" si="42"/>
        <v>39822805.46877288</v>
      </c>
      <c r="I358" s="2">
        <f t="shared" si="43"/>
        <v>413.29052413075226</v>
      </c>
      <c r="J358" s="19"/>
    </row>
    <row r="359" spans="2:10" ht="14.25">
      <c r="B359" s="16">
        <f t="shared" si="44"/>
        <v>350</v>
      </c>
      <c r="C359" s="19">
        <f t="shared" si="45"/>
        <v>162243.0388919264</v>
      </c>
      <c r="D359" s="17">
        <f t="shared" si="46"/>
        <v>39985048.50766481</v>
      </c>
      <c r="E359" s="17">
        <f t="shared" si="40"/>
        <v>231444.99551944624</v>
      </c>
      <c r="F359" s="17">
        <f t="shared" si="41"/>
        <v>163272.28140629796</v>
      </c>
      <c r="G359" s="17">
        <f t="shared" si="47"/>
        <v>394717.2769257442</v>
      </c>
      <c r="H359" s="17">
        <f t="shared" si="42"/>
        <v>39753603.51214536</v>
      </c>
      <c r="I359" s="2">
        <f t="shared" si="43"/>
        <v>414.97432088466985</v>
      </c>
      <c r="J359" s="19"/>
    </row>
    <row r="360" spans="2:10" ht="14.25">
      <c r="B360" s="16">
        <f t="shared" si="44"/>
        <v>351</v>
      </c>
      <c r="C360" s="19">
        <f t="shared" si="45"/>
        <v>161961.10155455768</v>
      </c>
      <c r="D360" s="17">
        <f t="shared" si="46"/>
        <v>39915564.61369992</v>
      </c>
      <c r="E360" s="17">
        <f t="shared" si="40"/>
        <v>233336.84846554304</v>
      </c>
      <c r="F360" s="17">
        <f t="shared" si="41"/>
        <v>162988.55550594136</v>
      </c>
      <c r="G360" s="17">
        <f t="shared" si="47"/>
        <v>396325.4039714844</v>
      </c>
      <c r="H360" s="17">
        <f t="shared" si="42"/>
        <v>39682227.76523438</v>
      </c>
      <c r="I360" s="2">
        <f t="shared" si="43"/>
        <v>416.6649776349894</v>
      </c>
      <c r="J360" s="19"/>
    </row>
    <row r="361" spans="2:10" ht="14.25">
      <c r="B361" s="16">
        <f t="shared" si="44"/>
        <v>352</v>
      </c>
      <c r="C361" s="19">
        <f t="shared" si="45"/>
        <v>161670.3079264909</v>
      </c>
      <c r="D361" s="17">
        <f t="shared" si="46"/>
        <v>39843898.07316087</v>
      </c>
      <c r="E361" s="17">
        <f t="shared" si="40"/>
        <v>235244.16559379527</v>
      </c>
      <c r="F361" s="17">
        <f t="shared" si="41"/>
        <v>162695.91713207358</v>
      </c>
      <c r="G361" s="17">
        <f t="shared" si="47"/>
        <v>397940.08272586885</v>
      </c>
      <c r="H361" s="17">
        <f t="shared" si="42"/>
        <v>39608653.90756708</v>
      </c>
      <c r="I361" s="2">
        <f t="shared" si="43"/>
        <v>418.3625223301854</v>
      </c>
      <c r="J361" s="19"/>
    </row>
    <row r="362" spans="2:10" ht="14.25">
      <c r="B362" s="16">
        <f t="shared" si="44"/>
        <v>353</v>
      </c>
      <c r="C362" s="19">
        <f t="shared" si="45"/>
        <v>161370.55892311782</v>
      </c>
      <c r="D362" s="17">
        <f t="shared" si="46"/>
        <v>39770024.466490194</v>
      </c>
      <c r="E362" s="17">
        <f t="shared" si="40"/>
        <v>237167.07330986773</v>
      </c>
      <c r="F362" s="17">
        <f t="shared" si="41"/>
        <v>162394.26657150165</v>
      </c>
      <c r="G362" s="17">
        <f t="shared" si="47"/>
        <v>399561.3398813694</v>
      </c>
      <c r="H362" s="17">
        <f t="shared" si="42"/>
        <v>39532857.393180326</v>
      </c>
      <c r="I362" s="2">
        <f t="shared" si="43"/>
        <v>420.06698303259793</v>
      </c>
      <c r="J362" s="19"/>
    </row>
    <row r="363" spans="2:10" ht="14.25">
      <c r="B363" s="16">
        <f t="shared" si="44"/>
        <v>354</v>
      </c>
      <c r="C363" s="19">
        <f t="shared" si="45"/>
        <v>161061.75454113632</v>
      </c>
      <c r="D363" s="17">
        <f t="shared" si="46"/>
        <v>39693919.14772146</v>
      </c>
      <c r="E363" s="17">
        <f t="shared" si="40"/>
        <v>239105.69905267705</v>
      </c>
      <c r="F363" s="17">
        <f t="shared" si="41"/>
        <v>162083.5031865293</v>
      </c>
      <c r="G363" s="17">
        <f t="shared" si="47"/>
        <v>401189.20223920635</v>
      </c>
      <c r="H363" s="17">
        <f t="shared" si="42"/>
        <v>39454813.448668785</v>
      </c>
      <c r="I363" s="2">
        <f t="shared" si="43"/>
        <v>421.77838791889644</v>
      </c>
      <c r="J363" s="19"/>
    </row>
    <row r="364" spans="2:10" ht="14.25">
      <c r="B364" s="16">
        <f t="shared" si="44"/>
        <v>355</v>
      </c>
      <c r="C364" s="19">
        <f t="shared" si="45"/>
        <v>160743.79385063052</v>
      </c>
      <c r="D364" s="17">
        <f t="shared" si="46"/>
        <v>39615557.242519416</v>
      </c>
      <c r="E364" s="17">
        <f t="shared" si="40"/>
        <v>241060.17130283796</v>
      </c>
      <c r="F364" s="17">
        <f t="shared" si="41"/>
        <v>161763.5254069543</v>
      </c>
      <c r="G364" s="17">
        <f t="shared" si="47"/>
        <v>402823.69670979225</v>
      </c>
      <c r="H364" s="17">
        <f t="shared" si="42"/>
        <v>39374497.071216576</v>
      </c>
      <c r="I364" s="2">
        <f t="shared" si="43"/>
        <v>423.4967652805457</v>
      </c>
      <c r="J364" s="19"/>
    </row>
    <row r="365" spans="2:10" ht="14.25">
      <c r="B365" s="16">
        <f t="shared" si="44"/>
        <v>356</v>
      </c>
      <c r="C365" s="19">
        <f t="shared" si="45"/>
        <v>160416.57498703897</v>
      </c>
      <c r="D365" s="17">
        <f t="shared" si="46"/>
        <v>39534913.646203615</v>
      </c>
      <c r="E365" s="17">
        <f t="shared" si="40"/>
        <v>243030.6195911766</v>
      </c>
      <c r="F365" s="17">
        <f t="shared" si="41"/>
        <v>161434.23072199812</v>
      </c>
      <c r="G365" s="17">
        <f t="shared" si="47"/>
        <v>404464.8503131747</v>
      </c>
      <c r="H365" s="17">
        <f t="shared" si="42"/>
        <v>39291883.02661244</v>
      </c>
      <c r="I365" s="2">
        <f t="shared" si="43"/>
        <v>425.2221435242733</v>
      </c>
      <c r="J365" s="19"/>
    </row>
    <row r="366" spans="2:10" ht="14.25">
      <c r="B366" s="16">
        <f t="shared" si="44"/>
        <v>357</v>
      </c>
      <c r="C366" s="19">
        <f t="shared" si="45"/>
        <v>160079.99514305592</v>
      </c>
      <c r="D366" s="17">
        <f t="shared" si="46"/>
        <v>39451963.021755494</v>
      </c>
      <c r="E366" s="17">
        <f t="shared" si="40"/>
        <v>245017.17450731734</v>
      </c>
      <c r="F366" s="17">
        <f t="shared" si="41"/>
        <v>161095.51567216826</v>
      </c>
      <c r="G366" s="17">
        <f t="shared" si="47"/>
        <v>406112.6901794856</v>
      </c>
      <c r="H366" s="17">
        <f t="shared" si="42"/>
        <v>39206945.847248174</v>
      </c>
      <c r="I366" s="2">
        <f t="shared" si="43"/>
        <v>426.9545511725395</v>
      </c>
      <c r="J366" s="19"/>
    </row>
    <row r="367" spans="2:10" ht="14.25">
      <c r="B367" s="16">
        <f t="shared" si="44"/>
        <v>358</v>
      </c>
      <c r="C367" s="19">
        <f t="shared" si="45"/>
        <v>159733.9505604878</v>
      </c>
      <c r="D367" s="17">
        <f t="shared" si="46"/>
        <v>39366679.79780866</v>
      </c>
      <c r="E367" s="17">
        <f t="shared" si="40"/>
        <v>247019.9677083353</v>
      </c>
      <c r="F367" s="17">
        <f t="shared" si="41"/>
        <v>160747.27584105203</v>
      </c>
      <c r="G367" s="17">
        <f t="shared" si="47"/>
        <v>407767.2435493873</v>
      </c>
      <c r="H367" s="17">
        <f t="shared" si="42"/>
        <v>39119659.83010033</v>
      </c>
      <c r="I367" s="2">
        <f t="shared" si="43"/>
        <v>428.69401686400846</v>
      </c>
      <c r="J367" s="19"/>
    </row>
    <row r="368" spans="2:10" ht="14.25">
      <c r="B368" s="16">
        <f t="shared" si="44"/>
        <v>359</v>
      </c>
      <c r="C368" s="19">
        <f t="shared" si="45"/>
        <v>159378.3365220502</v>
      </c>
      <c r="D368" s="17">
        <f t="shared" si="46"/>
        <v>39279038.16662238</v>
      </c>
      <c r="E368" s="17">
        <f t="shared" si="40"/>
        <v>249039.13192748334</v>
      </c>
      <c r="F368" s="17">
        <f t="shared" si="41"/>
        <v>160389.40584704137</v>
      </c>
      <c r="G368" s="17">
        <f t="shared" si="47"/>
        <v>409428.5377745247</v>
      </c>
      <c r="H368" s="17">
        <f t="shared" si="42"/>
        <v>39029999.034694895</v>
      </c>
      <c r="I368" s="2">
        <f t="shared" si="43"/>
        <v>430.4405693540219</v>
      </c>
      <c r="J368" s="19"/>
    </row>
    <row r="369" spans="2:10" ht="14.25">
      <c r="B369" s="16">
        <f t="shared" si="44"/>
        <v>360</v>
      </c>
      <c r="C369" s="19">
        <f t="shared" si="45"/>
        <v>159013.04734302312</v>
      </c>
      <c r="D369" s="17">
        <f t="shared" si="46"/>
        <v>39189012.08203792</v>
      </c>
      <c r="E369" s="17">
        <f t="shared" si="40"/>
        <v>251074.80098298826</v>
      </c>
      <c r="F369" s="17">
        <f t="shared" si="41"/>
        <v>160021.79933498817</v>
      </c>
      <c r="G369" s="17">
        <f t="shared" si="47"/>
        <v>411096.60031797644</v>
      </c>
      <c r="H369" s="17">
        <f t="shared" si="42"/>
        <v>38937937.28105493</v>
      </c>
      <c r="I369" s="2">
        <f t="shared" si="43"/>
        <v>432.19423751507424</v>
      </c>
      <c r="J369" s="19"/>
    </row>
    <row r="370" spans="2:10" ht="14.25">
      <c r="B370" s="16">
        <f t="shared" si="44"/>
        <v>361</v>
      </c>
      <c r="C370" s="19">
        <f t="shared" si="45"/>
        <v>158637.9763629511</v>
      </c>
      <c r="D370" s="17">
        <f t="shared" si="46"/>
        <v>39096575.25741788</v>
      </c>
      <c r="E370" s="17">
        <f t="shared" si="40"/>
        <v>253127.1097869191</v>
      </c>
      <c r="F370" s="17">
        <f t="shared" si="41"/>
        <v>159644.3489677897</v>
      </c>
      <c r="G370" s="17">
        <f t="shared" si="47"/>
        <v>412771.4587547088</v>
      </c>
      <c r="H370" s="17">
        <f t="shared" si="42"/>
        <v>38843448.14763096</v>
      </c>
      <c r="I370" s="2">
        <f t="shared" si="43"/>
        <v>433.9550503372902</v>
      </c>
      <c r="J370" s="19"/>
    </row>
    <row r="371" spans="2:10" ht="14.25">
      <c r="B371" s="16">
        <f t="shared" si="44"/>
        <v>362</v>
      </c>
      <c r="C371" s="19">
        <f t="shared" si="45"/>
        <v>158253.01593717188</v>
      </c>
      <c r="D371" s="17">
        <f t="shared" si="46"/>
        <v>39001701.16356813</v>
      </c>
      <c r="E371" s="17">
        <f t="shared" si="40"/>
        <v>255196.1943541293</v>
      </c>
      <c r="F371" s="17">
        <f t="shared" si="41"/>
        <v>159256.9464179032</v>
      </c>
      <c r="G371" s="17">
        <f t="shared" si="47"/>
        <v>414453.1407720325</v>
      </c>
      <c r="H371" s="17">
        <f t="shared" si="42"/>
        <v>38746504.969214</v>
      </c>
      <c r="I371" s="2">
        <f t="shared" si="43"/>
        <v>435.72303692890364</v>
      </c>
      <c r="J371" s="19"/>
    </row>
    <row r="372" spans="2:10" ht="14.25">
      <c r="B372" s="16">
        <f t="shared" si="44"/>
        <v>363</v>
      </c>
      <c r="C372" s="19">
        <f t="shared" si="45"/>
        <v>157858.05742832273</v>
      </c>
      <c r="D372" s="17">
        <f t="shared" si="46"/>
        <v>38904363.02664232</v>
      </c>
      <c r="E372" s="17">
        <f t="shared" si="40"/>
        <v>257282.1918112704</v>
      </c>
      <c r="F372" s="17">
        <f t="shared" si="41"/>
        <v>158859.4823587895</v>
      </c>
      <c r="G372" s="17">
        <f t="shared" si="47"/>
        <v>416141.6741700599</v>
      </c>
      <c r="H372" s="17">
        <f t="shared" si="42"/>
        <v>38647080.83483105</v>
      </c>
      <c r="I372" s="2">
        <f t="shared" si="43"/>
        <v>437.4982265167392</v>
      </c>
      <c r="J372" s="19"/>
    </row>
    <row r="373" spans="2:10" ht="14.25">
      <c r="B373" s="16">
        <f t="shared" si="44"/>
        <v>364</v>
      </c>
      <c r="C373" s="19">
        <f t="shared" si="45"/>
        <v>157452.99119776487</v>
      </c>
      <c r="D373" s="17">
        <f t="shared" si="46"/>
        <v>38804533.82602882</v>
      </c>
      <c r="E373" s="17">
        <f t="shared" si="40"/>
        <v>259385.24040587904</v>
      </c>
      <c r="F373" s="17">
        <f t="shared" si="41"/>
        <v>158451.84645628434</v>
      </c>
      <c r="G373" s="17">
        <f t="shared" si="47"/>
        <v>417837.0868621634</v>
      </c>
      <c r="H373" s="17">
        <f t="shared" si="42"/>
        <v>38545148.58562294</v>
      </c>
      <c r="I373" s="2">
        <f t="shared" si="43"/>
        <v>439.280648446695</v>
      </c>
      <c r="J373" s="19"/>
    </row>
    <row r="374" spans="2:10" ht="14.25">
      <c r="B374" s="16">
        <f t="shared" si="44"/>
        <v>365</v>
      </c>
      <c r="C374" s="19">
        <f t="shared" si="45"/>
        <v>157037.7065969482</v>
      </c>
      <c r="D374" s="17">
        <f t="shared" si="46"/>
        <v>38702186.292219885</v>
      </c>
      <c r="E374" s="17">
        <f t="shared" si="40"/>
        <v>261505.47951554094</v>
      </c>
      <c r="F374" s="17">
        <f t="shared" si="41"/>
        <v>158033.92735989788</v>
      </c>
      <c r="G374" s="17">
        <f t="shared" si="47"/>
        <v>419539.4068754388</v>
      </c>
      <c r="H374" s="17">
        <f t="shared" si="42"/>
        <v>38440680.81270435</v>
      </c>
      <c r="I374" s="2">
        <f t="shared" si="43"/>
        <v>441.07033218422816</v>
      </c>
      <c r="J374" s="19"/>
    </row>
    <row r="375" spans="2:10" ht="14.25">
      <c r="B375" s="16">
        <f t="shared" si="44"/>
        <v>366</v>
      </c>
      <c r="C375" s="19">
        <f t="shared" si="45"/>
        <v>156612.0919586718</v>
      </c>
      <c r="D375" s="17">
        <f t="shared" si="46"/>
        <v>38597292.90466302</v>
      </c>
      <c r="E375" s="17">
        <f t="shared" si="40"/>
        <v>263643.04965712724</v>
      </c>
      <c r="F375" s="17">
        <f t="shared" si="41"/>
        <v>157605.61269404067</v>
      </c>
      <c r="G375" s="17">
        <f t="shared" si="47"/>
        <v>421248.66235116794</v>
      </c>
      <c r="H375" s="17">
        <f t="shared" si="42"/>
        <v>38333649.85500589</v>
      </c>
      <c r="I375" s="2">
        <f t="shared" si="43"/>
        <v>442.8673073148416</v>
      </c>
      <c r="J375" s="19"/>
    </row>
    <row r="376" spans="2:10" ht="14.25">
      <c r="B376" s="16">
        <f t="shared" si="44"/>
        <v>367</v>
      </c>
      <c r="C376" s="19">
        <f t="shared" si="45"/>
        <v>156176.03458832204</v>
      </c>
      <c r="D376" s="17">
        <f t="shared" si="46"/>
        <v>38489825.88959421</v>
      </c>
      <c r="E376" s="17">
        <f t="shared" si="40"/>
        <v>265798.0924961065</v>
      </c>
      <c r="F376" s="17">
        <f t="shared" si="41"/>
        <v>157166.78904917635</v>
      </c>
      <c r="G376" s="17">
        <f t="shared" si="47"/>
        <v>422964.88154528284</v>
      </c>
      <c r="H376" s="17">
        <f t="shared" si="42"/>
        <v>38224027.79709811</v>
      </c>
      <c r="I376" s="2">
        <f t="shared" si="43"/>
        <v>444.67160354457326</v>
      </c>
      <c r="J376" s="19"/>
    </row>
    <row r="377" spans="2:10" ht="14.25">
      <c r="B377" s="16">
        <f t="shared" si="44"/>
        <v>368</v>
      </c>
      <c r="C377" s="19">
        <f t="shared" si="45"/>
        <v>155729.42075499147</v>
      </c>
      <c r="D377" s="17">
        <f t="shared" si="46"/>
        <v>38379757.2178531</v>
      </c>
      <c r="E377" s="17">
        <f t="shared" si="40"/>
        <v>267970.75085593446</v>
      </c>
      <c r="F377" s="17">
        <f t="shared" si="41"/>
        <v>156717.34197290018</v>
      </c>
      <c r="G377" s="17">
        <f t="shared" si="47"/>
        <v>424688.0928288346</v>
      </c>
      <c r="H377" s="17">
        <f t="shared" si="42"/>
        <v>38111786.46699716</v>
      </c>
      <c r="I377" s="2">
        <f t="shared" si="43"/>
        <v>446.48325070048725</v>
      </c>
      <c r="J377" s="19"/>
    </row>
    <row r="378" spans="2:10" ht="14.25">
      <c r="B378" s="16">
        <f t="shared" si="44"/>
        <v>369</v>
      </c>
      <c r="C378" s="19">
        <f t="shared" si="45"/>
        <v>155272.13568252325</v>
      </c>
      <c r="D378" s="17">
        <f t="shared" si="46"/>
        <v>38267058.602679685</v>
      </c>
      <c r="E378" s="17">
        <f t="shared" si="40"/>
        <v>270161.1687275189</v>
      </c>
      <c r="F378" s="17">
        <f t="shared" si="41"/>
        <v>156257.15596094207</v>
      </c>
      <c r="G378" s="17">
        <f t="shared" si="47"/>
        <v>426418.3246884609</v>
      </c>
      <c r="H378" s="17">
        <f t="shared" si="42"/>
        <v>37996897.43395217</v>
      </c>
      <c r="I378" s="2">
        <f t="shared" si="43"/>
        <v>448.3022787311667</v>
      </c>
      <c r="J378" s="19"/>
    </row>
    <row r="379" spans="2:10" ht="14.25">
      <c r="B379" s="16">
        <f t="shared" si="44"/>
        <v>370</v>
      </c>
      <c r="C379" s="19">
        <f t="shared" si="45"/>
        <v>154804.06354051828</v>
      </c>
      <c r="D379" s="17">
        <f t="shared" si="46"/>
        <v>38151701.497492686</v>
      </c>
      <c r="E379" s="17">
        <f t="shared" si="40"/>
        <v>272369.49127876264</v>
      </c>
      <c r="F379" s="17">
        <f t="shared" si="41"/>
        <v>155786.11444809515</v>
      </c>
      <c r="G379" s="17">
        <f t="shared" si="47"/>
        <v>428155.6057268578</v>
      </c>
      <c r="H379" s="17">
        <f t="shared" si="42"/>
        <v>37879332.006213926</v>
      </c>
      <c r="I379" s="2">
        <f t="shared" si="43"/>
        <v>450.12871770720915</v>
      </c>
      <c r="J379" s="19"/>
    </row>
    <row r="380" spans="2:10" ht="14.25">
      <c r="B380" s="16">
        <f t="shared" si="44"/>
        <v>371</v>
      </c>
      <c r="C380" s="19">
        <f t="shared" si="45"/>
        <v>154325.0874352306</v>
      </c>
      <c r="D380" s="17">
        <f t="shared" si="46"/>
        <v>38033657.09364916</v>
      </c>
      <c r="E380" s="17">
        <f t="shared" si="40"/>
        <v>274595.86486418475</v>
      </c>
      <c r="F380" s="17">
        <f t="shared" si="41"/>
        <v>155304.0997990674</v>
      </c>
      <c r="G380" s="17">
        <f t="shared" si="47"/>
        <v>429899.9646632522</v>
      </c>
      <c r="H380" s="17">
        <f t="shared" si="42"/>
        <v>37759061.22878497</v>
      </c>
      <c r="I380" s="2">
        <f t="shared" si="43"/>
        <v>451.96259782172325</v>
      </c>
      <c r="J380" s="19"/>
    </row>
    <row r="381" spans="2:10" ht="14.25">
      <c r="B381" s="16">
        <f t="shared" si="44"/>
        <v>372</v>
      </c>
      <c r="C381" s="19">
        <f t="shared" si="45"/>
        <v>153835.08940042555</v>
      </c>
      <c r="D381" s="17">
        <f t="shared" si="46"/>
        <v>37912896.3181854</v>
      </c>
      <c r="E381" s="17">
        <f t="shared" si="40"/>
        <v>276840.4370346193</v>
      </c>
      <c r="F381" s="17">
        <f t="shared" si="41"/>
        <v>154810.99329925704</v>
      </c>
      <c r="G381" s="17">
        <f t="shared" si="47"/>
        <v>431651.4303338763</v>
      </c>
      <c r="H381" s="17">
        <f t="shared" si="42"/>
        <v>37636055.881150775</v>
      </c>
      <c r="I381" s="2">
        <f t="shared" si="43"/>
        <v>453.8039493908282</v>
      </c>
      <c r="J381" s="19"/>
    </row>
    <row r="382" spans="2:10" ht="14.25">
      <c r="B382" s="16">
        <f t="shared" si="44"/>
        <v>373</v>
      </c>
      <c r="C382" s="19">
        <f t="shared" si="45"/>
        <v>153333.95038811862</v>
      </c>
      <c r="D382" s="17">
        <f t="shared" si="46"/>
        <v>37789389.83153889</v>
      </c>
      <c r="E382" s="17">
        <f t="shared" si="40"/>
        <v>279103.356546995</v>
      </c>
      <c r="F382" s="17">
        <f t="shared" si="41"/>
        <v>154306.67514545048</v>
      </c>
      <c r="G382" s="17">
        <f t="shared" si="47"/>
        <v>433410.03169244545</v>
      </c>
      <c r="H382" s="17">
        <f t="shared" si="42"/>
        <v>37510286.474991895</v>
      </c>
      <c r="I382" s="2">
        <f t="shared" si="43"/>
        <v>455.65280285415497</v>
      </c>
      <c r="J382" s="19"/>
    </row>
    <row r="383" spans="2:10" ht="14.25">
      <c r="B383" s="16">
        <f t="shared" si="44"/>
        <v>374</v>
      </c>
      <c r="C383" s="19">
        <f t="shared" si="45"/>
        <v>152821.55025922507</v>
      </c>
      <c r="D383" s="17">
        <f t="shared" si="46"/>
        <v>37663108.02525112</v>
      </c>
      <c r="E383" s="17">
        <f t="shared" si="40"/>
        <v>281384.77337419346</v>
      </c>
      <c r="F383" s="17">
        <f t="shared" si="41"/>
        <v>153791.0244364421</v>
      </c>
      <c r="G383" s="17">
        <f t="shared" si="47"/>
        <v>435175.79781063553</v>
      </c>
      <c r="H383" s="17">
        <f t="shared" si="42"/>
        <v>37381723.25187693</v>
      </c>
      <c r="I383" s="2">
        <f t="shared" si="43"/>
        <v>457.5091887753491</v>
      </c>
      <c r="J383" s="19"/>
    </row>
    <row r="384" spans="2:10" ht="14.25">
      <c r="B384" s="16">
        <f t="shared" si="44"/>
        <v>375</v>
      </c>
      <c r="C384" s="19">
        <f t="shared" si="45"/>
        <v>152297.76777423173</v>
      </c>
      <c r="D384" s="17">
        <f t="shared" si="46"/>
        <v>37534021.01965116</v>
      </c>
      <c r="E384" s="17">
        <f t="shared" si="40"/>
        <v>283684.83871498855</v>
      </c>
      <c r="F384" s="17">
        <f t="shared" si="41"/>
        <v>153263.91916357557</v>
      </c>
      <c r="G384" s="17">
        <f t="shared" si="47"/>
        <v>436948.7578785641</v>
      </c>
      <c r="H384" s="17">
        <f t="shared" si="42"/>
        <v>37250336.18093617</v>
      </c>
      <c r="I384" s="2">
        <f t="shared" si="43"/>
        <v>459.37313784257645</v>
      </c>
      <c r="J384" s="19"/>
    </row>
    <row r="385" spans="2:10" ht="14.25">
      <c r="B385" s="16">
        <f t="shared" si="44"/>
        <v>376</v>
      </c>
      <c r="C385" s="19">
        <f t="shared" si="45"/>
        <v>151762.48058365285</v>
      </c>
      <c r="D385" s="17">
        <f t="shared" si="46"/>
        <v>37402098.661519825</v>
      </c>
      <c r="E385" s="17">
        <f t="shared" si="40"/>
        <v>286003.70500406704</v>
      </c>
      <c r="F385" s="17">
        <f t="shared" si="41"/>
        <v>152725.23620120596</v>
      </c>
      <c r="G385" s="17">
        <f t="shared" si="47"/>
        <v>438728.941205273</v>
      </c>
      <c r="H385" s="17">
        <f t="shared" si="42"/>
        <v>37116094.95651576</v>
      </c>
      <c r="I385" s="2">
        <f t="shared" si="43"/>
        <v>461.24468086903005</v>
      </c>
      <c r="J385" s="19"/>
    </row>
    <row r="386" spans="2:10" ht="14.25">
      <c r="B386" s="16">
        <f t="shared" si="44"/>
        <v>377</v>
      </c>
      <c r="C386" s="19">
        <f t="shared" si="45"/>
        <v>151215.5652184859</v>
      </c>
      <c r="D386" s="17">
        <f t="shared" si="46"/>
        <v>37267310.521734245</v>
      </c>
      <c r="E386" s="17">
        <f t="shared" si="40"/>
        <v>288341.52592213056</v>
      </c>
      <c r="F386" s="17">
        <f t="shared" si="41"/>
        <v>152174.8512970815</v>
      </c>
      <c r="G386" s="17">
        <f t="shared" si="47"/>
        <v>440516.37721921207</v>
      </c>
      <c r="H386" s="17">
        <f t="shared" si="42"/>
        <v>36978968.99581212</v>
      </c>
      <c r="I386" s="2">
        <f t="shared" si="43"/>
        <v>463.12384879343983</v>
      </c>
      <c r="J386" s="19"/>
    </row>
    <row r="387" spans="2:10" ht="14.25">
      <c r="B387" s="16">
        <f t="shared" si="44"/>
        <v>378</v>
      </c>
      <c r="C387" s="19">
        <f t="shared" si="45"/>
        <v>150656.89708063006</v>
      </c>
      <c r="D387" s="17">
        <f t="shared" si="46"/>
        <v>37129625.89289275</v>
      </c>
      <c r="E387" s="17">
        <f t="shared" si="40"/>
        <v>290698.45640608226</v>
      </c>
      <c r="F387" s="17">
        <f t="shared" si="41"/>
        <v>151612.6390626454</v>
      </c>
      <c r="G387" s="17">
        <f t="shared" si="47"/>
        <v>442311.0954687277</v>
      </c>
      <c r="H387" s="17">
        <f t="shared" si="42"/>
        <v>36838927.43648667</v>
      </c>
      <c r="I387" s="2">
        <f t="shared" si="43"/>
        <v>465.0106726805839</v>
      </c>
      <c r="J387" s="19"/>
    </row>
    <row r="388" spans="2:10" ht="14.25">
      <c r="B388" s="16">
        <f t="shared" si="44"/>
        <v>379</v>
      </c>
      <c r="C388" s="19">
        <f t="shared" si="45"/>
        <v>150086.3504330814</v>
      </c>
      <c r="D388" s="17">
        <f t="shared" si="46"/>
        <v>36989013.78691975</v>
      </c>
      <c r="E388" s="17">
        <f t="shared" si="40"/>
        <v>293074.6526592928</v>
      </c>
      <c r="F388" s="17">
        <f t="shared" si="41"/>
        <v>151038.47296325566</v>
      </c>
      <c r="G388" s="17">
        <f t="shared" si="47"/>
        <v>444113.12562254845</v>
      </c>
      <c r="H388" s="17">
        <f t="shared" si="42"/>
        <v>36695939.13426046</v>
      </c>
      <c r="I388" s="2">
        <f t="shared" si="43"/>
        <v>466.9051837218022</v>
      </c>
      <c r="J388" s="19"/>
    </row>
    <row r="389" spans="2:10" ht="14.25">
      <c r="B389" s="16">
        <f t="shared" si="44"/>
        <v>380</v>
      </c>
      <c r="C389" s="19">
        <f t="shared" si="45"/>
        <v>149503.79839020222</v>
      </c>
      <c r="D389" s="17">
        <f t="shared" si="46"/>
        <v>36845442.93265066</v>
      </c>
      <c r="E389" s="17">
        <f t="shared" si="40"/>
        <v>295470.2721619543</v>
      </c>
      <c r="F389" s="17">
        <f t="shared" si="41"/>
        <v>150452.22530832354</v>
      </c>
      <c r="G389" s="17">
        <f t="shared" si="47"/>
        <v>445922.4974702778</v>
      </c>
      <c r="H389" s="17">
        <f t="shared" si="42"/>
        <v>36549972.66048871</v>
      </c>
      <c r="I389" s="2">
        <f t="shared" si="43"/>
        <v>468.8074132355119</v>
      </c>
      <c r="J389" s="19"/>
    </row>
    <row r="390" spans="2:10" ht="14.25">
      <c r="B390" s="16">
        <f t="shared" si="44"/>
        <v>381</v>
      </c>
      <c r="C390" s="19">
        <f t="shared" si="45"/>
        <v>148909.11290778965</v>
      </c>
      <c r="D390" s="17">
        <f t="shared" si="46"/>
        <v>36698881.7733965</v>
      </c>
      <c r="E390" s="17">
        <f t="shared" si="40"/>
        <v>297885.47368151636</v>
      </c>
      <c r="F390" s="17">
        <f t="shared" si="41"/>
        <v>149853.76724136903</v>
      </c>
      <c r="G390" s="17">
        <f t="shared" si="47"/>
        <v>447739.24092288536</v>
      </c>
      <c r="H390" s="17">
        <f t="shared" si="42"/>
        <v>36400996.29971498</v>
      </c>
      <c r="I390" s="2">
        <f t="shared" si="43"/>
        <v>470.71739266772533</v>
      </c>
      <c r="J390" s="19"/>
    </row>
    <row r="391" spans="2:10" ht="14.25">
      <c r="B391" s="16">
        <f t="shared" si="44"/>
        <v>382</v>
      </c>
      <c r="C391" s="19">
        <f t="shared" si="45"/>
        <v>148302.16477316618</v>
      </c>
      <c r="D391" s="17">
        <f t="shared" si="46"/>
        <v>36549298.46448815</v>
      </c>
      <c r="E391" s="17">
        <f t="shared" si="40"/>
        <v>300320.4172832088</v>
      </c>
      <c r="F391" s="17">
        <f t="shared" si="41"/>
        <v>149242.96872999327</v>
      </c>
      <c r="G391" s="17">
        <f t="shared" si="47"/>
        <v>449563.3860132021</v>
      </c>
      <c r="H391" s="17">
        <f t="shared" si="42"/>
        <v>36248978.04720494</v>
      </c>
      <c r="I391" s="2">
        <f t="shared" si="43"/>
        <v>472.63515359256985</v>
      </c>
      <c r="J391" s="19"/>
    </row>
    <row r="392" spans="2:10" ht="14.25">
      <c r="B392" s="16">
        <f t="shared" si="44"/>
        <v>383</v>
      </c>
      <c r="C392" s="19">
        <f t="shared" si="45"/>
        <v>147682.8235950619</v>
      </c>
      <c r="D392" s="17">
        <f t="shared" si="46"/>
        <v>36396660.8708</v>
      </c>
      <c r="E392" s="17">
        <f t="shared" si="40"/>
        <v>302775.26434064936</v>
      </c>
      <c r="F392" s="17">
        <f t="shared" si="41"/>
        <v>148619.6985557667</v>
      </c>
      <c r="G392" s="17">
        <f t="shared" si="47"/>
        <v>451394.9628964161</v>
      </c>
      <c r="H392" s="17">
        <f t="shared" si="42"/>
        <v>36093885.60645936</v>
      </c>
      <c r="I392" s="2">
        <f t="shared" si="43"/>
        <v>474.56072771280964</v>
      </c>
      <c r="J392" s="19"/>
    </row>
    <row r="393" spans="2:10" ht="14.25">
      <c r="B393" s="16">
        <f t="shared" si="44"/>
        <v>384</v>
      </c>
      <c r="C393" s="19">
        <f t="shared" si="45"/>
        <v>147050.9577935636</v>
      </c>
      <c r="D393" s="17">
        <f t="shared" si="46"/>
        <v>36240936.56425292</v>
      </c>
      <c r="E393" s="17">
        <f t="shared" si="40"/>
        <v>305250.1775465389</v>
      </c>
      <c r="F393" s="17">
        <f t="shared" si="41"/>
        <v>147983.82430403275</v>
      </c>
      <c r="G393" s="17">
        <f t="shared" si="47"/>
        <v>453234.0018505716</v>
      </c>
      <c r="H393" s="17">
        <f t="shared" si="42"/>
        <v>35935686.38670638</v>
      </c>
      <c r="I393" s="2">
        <f t="shared" si="43"/>
        <v>476.4941468603699</v>
      </c>
      <c r="J393" s="19"/>
    </row>
    <row r="394" spans="2:10" ht="14.25">
      <c r="B394" s="16">
        <f t="shared" si="44"/>
        <v>385</v>
      </c>
      <c r="C394" s="19">
        <f t="shared" si="45"/>
        <v>146406.43458981067</v>
      </c>
      <c r="D394" s="17">
        <f t="shared" si="46"/>
        <v>36082092.82129619</v>
      </c>
      <c r="E394" s="17">
        <f aca="true" t="shared" si="48" ref="E394:E457">IF(B394="","",G394-F394)</f>
        <v>307745.3209234432</v>
      </c>
      <c r="F394" s="17">
        <f aca="true" t="shared" si="49" ref="F394:F457">IF(B394="","",D394*Vextir/12)</f>
        <v>147335.21235362612</v>
      </c>
      <c r="G394" s="17">
        <f t="shared" si="47"/>
        <v>455080.53327706933</v>
      </c>
      <c r="H394" s="17">
        <f aca="true" t="shared" si="50" ref="H394:H457">IF(B394="","",D394-E394)</f>
        <v>35774347.50037275</v>
      </c>
      <c r="I394" s="2">
        <f aca="true" t="shared" si="51" ref="I394:I457">IF((OR(B394="",I393="")),"",I393*(1+Mán.verðbólga))</f>
        <v>478.43544299686295</v>
      </c>
      <c r="J394" s="19"/>
    </row>
    <row r="395" spans="2:10" ht="14.25">
      <c r="B395" s="16">
        <f aca="true" t="shared" si="52" ref="B395:B458">IF(OR(B394="",B394=Fj.afborgana),"",B394+1)</f>
        <v>386</v>
      </c>
      <c r="C395" s="19">
        <f aca="true" t="shared" si="53" ref="C395:C458">IF(B395="","",IF(Verðbólga=0,0,+H394*I395/I394-H394))</f>
        <v>145749.11999577284</v>
      </c>
      <c r="D395" s="17">
        <f aca="true" t="shared" si="54" ref="D395:D458">IF(B395="","",IF(OR(Verðbólga="",Verðbólga=0),H394,H394*I395/I394))</f>
        <v>35920096.620368525</v>
      </c>
      <c r="E395" s="17">
        <f t="shared" si="48"/>
        <v>310260.85983466404</v>
      </c>
      <c r="F395" s="17">
        <f t="shared" si="49"/>
        <v>146673.72786650484</v>
      </c>
      <c r="G395" s="17">
        <f aca="true" t="shared" si="55" ref="G395:G458">IF(B395="","",PMT(Vextir/12,Fj.afborgana-B394,-D395))</f>
        <v>456934.58770116884</v>
      </c>
      <c r="H395" s="17">
        <f t="shared" si="50"/>
        <v>35609835.76053386</v>
      </c>
      <c r="I395" s="2">
        <f t="shared" si="51"/>
        <v>480.3846482141168</v>
      </c>
      <c r="J395" s="19"/>
    </row>
    <row r="396" spans="2:10" ht="14.25">
      <c r="B396" s="16">
        <f t="shared" si="52"/>
        <v>387</v>
      </c>
      <c r="C396" s="19">
        <f t="shared" si="53"/>
        <v>145078.87880380452</v>
      </c>
      <c r="D396" s="17">
        <f t="shared" si="54"/>
        <v>35754914.63933767</v>
      </c>
      <c r="E396" s="17">
        <f t="shared" si="48"/>
        <v>312796.9609951986</v>
      </c>
      <c r="F396" s="17">
        <f t="shared" si="49"/>
        <v>145999.23477729547</v>
      </c>
      <c r="G396" s="17">
        <f t="shared" si="55"/>
        <v>458796.1957724941</v>
      </c>
      <c r="H396" s="17">
        <f t="shared" si="50"/>
        <v>35442117.67834247</v>
      </c>
      <c r="I396" s="2">
        <f t="shared" si="51"/>
        <v>482.3417947347055</v>
      </c>
      <c r="J396" s="19"/>
    </row>
    <row r="397" spans="2:10" ht="14.25">
      <c r="B397" s="16">
        <f t="shared" si="52"/>
        <v>388</v>
      </c>
      <c r="C397" s="19">
        <f t="shared" si="53"/>
        <v>144395.57457619905</v>
      </c>
      <c r="D397" s="17">
        <f t="shared" si="54"/>
        <v>35586513.25291867</v>
      </c>
      <c r="E397" s="17">
        <f t="shared" si="48"/>
        <v>315353.7924827869</v>
      </c>
      <c r="F397" s="17">
        <f t="shared" si="49"/>
        <v>145311.59578275125</v>
      </c>
      <c r="G397" s="17">
        <f t="shared" si="55"/>
        <v>460665.3882655382</v>
      </c>
      <c r="H397" s="17">
        <f t="shared" si="50"/>
        <v>35271159.46043588</v>
      </c>
      <c r="I397" s="2">
        <f t="shared" si="51"/>
        <v>484.3069149124818</v>
      </c>
      <c r="J397" s="19"/>
    </row>
    <row r="398" spans="2:10" ht="14.25">
      <c r="B398" s="16">
        <f t="shared" si="52"/>
        <v>389</v>
      </c>
      <c r="C398" s="19">
        <f t="shared" si="53"/>
        <v>143699.06963461637</v>
      </c>
      <c r="D398" s="17">
        <f t="shared" si="54"/>
        <v>35414858.5300705</v>
      </c>
      <c r="E398" s="17">
        <f t="shared" si="48"/>
        <v>317931.52374905336</v>
      </c>
      <c r="F398" s="17">
        <f t="shared" si="49"/>
        <v>144610.6723311212</v>
      </c>
      <c r="G398" s="17">
        <f t="shared" si="55"/>
        <v>462542.19608017453</v>
      </c>
      <c r="H398" s="17">
        <f t="shared" si="50"/>
        <v>35096927.006321445</v>
      </c>
      <c r="I398" s="2">
        <f t="shared" si="51"/>
        <v>486.28004123311206</v>
      </c>
      <c r="J398" s="19"/>
    </row>
    <row r="399" spans="2:10" ht="14.25">
      <c r="B399" s="16">
        <f t="shared" si="52"/>
        <v>390</v>
      </c>
      <c r="C399" s="19">
        <f t="shared" si="53"/>
        <v>142989.22504942864</v>
      </c>
      <c r="D399" s="17">
        <f t="shared" si="54"/>
        <v>35239916.231370874</v>
      </c>
      <c r="E399" s="17">
        <f t="shared" si="48"/>
        <v>320530.325630735</v>
      </c>
      <c r="F399" s="17">
        <f t="shared" si="49"/>
        <v>143896.32461143108</v>
      </c>
      <c r="G399" s="17">
        <f t="shared" si="55"/>
        <v>464426.6502421661</v>
      </c>
      <c r="H399" s="17">
        <f t="shared" si="50"/>
        <v>34919385.90574014</v>
      </c>
      <c r="I399" s="2">
        <f t="shared" si="51"/>
        <v>488.2612063146134</v>
      </c>
      <c r="J399" s="19"/>
    </row>
    <row r="400" spans="2:10" ht="14.25">
      <c r="B400" s="16">
        <f t="shared" si="52"/>
        <v>391</v>
      </c>
      <c r="C400" s="19">
        <f t="shared" si="53"/>
        <v>142265.90062896907</v>
      </c>
      <c r="D400" s="17">
        <f t="shared" si="54"/>
        <v>35061651.80636911</v>
      </c>
      <c r="E400" s="17">
        <f t="shared" si="48"/>
        <v>323150.370361004</v>
      </c>
      <c r="F400" s="17">
        <f t="shared" si="49"/>
        <v>143168.41154267386</v>
      </c>
      <c r="G400" s="17">
        <f t="shared" si="55"/>
        <v>466318.78190367785</v>
      </c>
      <c r="H400" s="17">
        <f t="shared" si="50"/>
        <v>34738501.43600811</v>
      </c>
      <c r="I400" s="2">
        <f t="shared" si="51"/>
        <v>490.2504429078926</v>
      </c>
      <c r="J400" s="19"/>
    </row>
    <row r="401" spans="2:10" ht="14.25">
      <c r="B401" s="16">
        <f t="shared" si="52"/>
        <v>392</v>
      </c>
      <c r="C401" s="19">
        <f t="shared" si="53"/>
        <v>141528.9549087435</v>
      </c>
      <c r="D401" s="17">
        <f t="shared" si="54"/>
        <v>34880030.390916854</v>
      </c>
      <c r="E401" s="17">
        <f t="shared" si="48"/>
        <v>325791.83158088336</v>
      </c>
      <c r="F401" s="17">
        <f t="shared" si="49"/>
        <v>142426.79076291047</v>
      </c>
      <c r="G401" s="17">
        <f t="shared" si="55"/>
        <v>468218.6223437938</v>
      </c>
      <c r="H401" s="17">
        <f t="shared" si="50"/>
        <v>34554238.55933597</v>
      </c>
      <c r="I401" s="2">
        <f t="shared" si="51"/>
        <v>492.2477838972878</v>
      </c>
      <c r="J401" s="19"/>
    </row>
    <row r="402" spans="2:10" ht="14.25">
      <c r="B402" s="16">
        <f t="shared" si="52"/>
        <v>393</v>
      </c>
      <c r="C402" s="19">
        <f t="shared" si="53"/>
        <v>140778.2451404482</v>
      </c>
      <c r="D402" s="17">
        <f t="shared" si="54"/>
        <v>34695016.80447642</v>
      </c>
      <c r="E402" s="17">
        <f t="shared" si="48"/>
        <v>328454.88435075287</v>
      </c>
      <c r="F402" s="17">
        <f t="shared" si="49"/>
        <v>141671.31861827872</v>
      </c>
      <c r="G402" s="17">
        <f t="shared" si="55"/>
        <v>470126.2029690316</v>
      </c>
      <c r="H402" s="17">
        <f t="shared" si="50"/>
        <v>34366561.92012566</v>
      </c>
      <c r="I402" s="2">
        <f t="shared" si="51"/>
        <v>494.25326230111193</v>
      </c>
      <c r="J402" s="19"/>
    </row>
    <row r="403" spans="2:10" ht="14.25">
      <c r="B403" s="16">
        <f t="shared" si="52"/>
        <v>394</v>
      </c>
      <c r="C403" s="19">
        <f t="shared" si="53"/>
        <v>140013.62728101015</v>
      </c>
      <c r="D403" s="17">
        <f t="shared" si="54"/>
        <v>34506575.54740667</v>
      </c>
      <c r="E403" s="17">
        <f t="shared" si="48"/>
        <v>331139.7051619536</v>
      </c>
      <c r="F403" s="17">
        <f t="shared" si="49"/>
        <v>140901.8501519106</v>
      </c>
      <c r="G403" s="17">
        <f t="shared" si="55"/>
        <v>472041.5553138642</v>
      </c>
      <c r="H403" s="17">
        <f t="shared" si="50"/>
        <v>34175435.84224472</v>
      </c>
      <c r="I403" s="2">
        <f t="shared" si="51"/>
        <v>496.2669112721987</v>
      </c>
      <c r="J403" s="19"/>
    </row>
    <row r="404" spans="2:10" ht="14.25">
      <c r="B404" s="16">
        <f t="shared" si="52"/>
        <v>395</v>
      </c>
      <c r="C404" s="19">
        <f t="shared" si="53"/>
        <v>139234.9559814334</v>
      </c>
      <c r="D404" s="17">
        <f t="shared" si="54"/>
        <v>34314670.798226155</v>
      </c>
      <c r="E404" s="17">
        <f t="shared" si="48"/>
        <v>333846.4719484822</v>
      </c>
      <c r="F404" s="17">
        <f t="shared" si="49"/>
        <v>140118.2390927568</v>
      </c>
      <c r="G404" s="17">
        <f t="shared" si="55"/>
        <v>473964.711041239</v>
      </c>
      <c r="H404" s="17">
        <f t="shared" si="50"/>
        <v>33980824.32627767</v>
      </c>
      <c r="I404" s="2">
        <f t="shared" si="51"/>
        <v>498.28876409845043</v>
      </c>
      <c r="J404" s="19"/>
    </row>
    <row r="405" spans="2:10" ht="14.25">
      <c r="B405" s="16">
        <f t="shared" si="52"/>
        <v>396</v>
      </c>
      <c r="C405" s="19">
        <f t="shared" si="53"/>
        <v>138442.08457566798</v>
      </c>
      <c r="D405" s="17">
        <f t="shared" si="54"/>
        <v>34119266.41085334</v>
      </c>
      <c r="E405" s="17">
        <f t="shared" si="48"/>
        <v>336575.3640987844</v>
      </c>
      <c r="F405" s="17">
        <f t="shared" si="49"/>
        <v>139320.3378443178</v>
      </c>
      <c r="G405" s="17">
        <f t="shared" si="55"/>
        <v>475895.70194310223</v>
      </c>
      <c r="H405" s="17">
        <f t="shared" si="50"/>
        <v>33782691.046754554</v>
      </c>
      <c r="I405" s="2">
        <f t="shared" si="51"/>
        <v>500.3188542033887</v>
      </c>
      <c r="J405" s="19"/>
    </row>
    <row r="406" spans="2:10" ht="14.25">
      <c r="B406" s="16">
        <f t="shared" si="52"/>
        <v>397</v>
      </c>
      <c r="C406" s="19">
        <f t="shared" si="53"/>
        <v>137634.86506923288</v>
      </c>
      <c r="D406" s="17">
        <f t="shared" si="54"/>
        <v>33920325.91182379</v>
      </c>
      <c r="E406" s="17">
        <f t="shared" si="48"/>
        <v>339326.56246764434</v>
      </c>
      <c r="F406" s="17">
        <f t="shared" si="49"/>
        <v>138507.99747328047</v>
      </c>
      <c r="G406" s="17">
        <f t="shared" si="55"/>
        <v>477834.5599409248</v>
      </c>
      <c r="H406" s="17">
        <f t="shared" si="50"/>
        <v>33580999.349356145</v>
      </c>
      <c r="I406" s="2">
        <f t="shared" si="51"/>
        <v>502.35721514670644</v>
      </c>
      <c r="J406" s="19"/>
    </row>
    <row r="407" spans="2:10" ht="14.25">
      <c r="B407" s="16">
        <f t="shared" si="52"/>
        <v>398</v>
      </c>
      <c r="C407" s="19">
        <f t="shared" si="53"/>
        <v>136813.14812789112</v>
      </c>
      <c r="D407" s="17">
        <f t="shared" si="54"/>
        <v>33717812.497484036</v>
      </c>
      <c r="E407" s="17">
        <f t="shared" si="48"/>
        <v>342100.2493881695</v>
      </c>
      <c r="F407" s="17">
        <f t="shared" si="49"/>
        <v>137681.0676980598</v>
      </c>
      <c r="G407" s="17">
        <f t="shared" si="55"/>
        <v>479781.31708622933</v>
      </c>
      <c r="H407" s="17">
        <f t="shared" si="50"/>
        <v>33375712.248095866</v>
      </c>
      <c r="I407" s="2">
        <f t="shared" si="51"/>
        <v>504.403880624823</v>
      </c>
      <c r="J407" s="19"/>
    </row>
    <row r="408" spans="2:10" ht="14.25">
      <c r="B408" s="16">
        <f t="shared" si="52"/>
        <v>399</v>
      </c>
      <c r="C408" s="19">
        <f t="shared" si="53"/>
        <v>135976.78306616843</v>
      </c>
      <c r="D408" s="17">
        <f t="shared" si="54"/>
        <v>33511689.031162035</v>
      </c>
      <c r="E408" s="17">
        <f t="shared" si="48"/>
        <v>344896.6086838757</v>
      </c>
      <c r="F408" s="17">
        <f t="shared" si="49"/>
        <v>136839.396877245</v>
      </c>
      <c r="G408" s="17">
        <f t="shared" si="55"/>
        <v>481736.0055611207</v>
      </c>
      <c r="H408" s="17">
        <f t="shared" si="50"/>
        <v>33166792.422478158</v>
      </c>
      <c r="I408" s="2">
        <f t="shared" si="51"/>
        <v>506.4588844714411</v>
      </c>
      <c r="J408" s="19"/>
    </row>
    <row r="409" spans="2:10" ht="14.25">
      <c r="B409" s="16">
        <f t="shared" si="52"/>
        <v>400</v>
      </c>
      <c r="C409" s="19">
        <f t="shared" si="53"/>
        <v>135125.61783574522</v>
      </c>
      <c r="D409" s="17">
        <f t="shared" si="54"/>
        <v>33301918.040313903</v>
      </c>
      <c r="E409" s="17">
        <f t="shared" si="48"/>
        <v>347715.8256808686</v>
      </c>
      <c r="F409" s="17">
        <f t="shared" si="49"/>
        <v>135982.83199794844</v>
      </c>
      <c r="G409" s="17">
        <f t="shared" si="55"/>
        <v>483698.657678817</v>
      </c>
      <c r="H409" s="17">
        <f t="shared" si="50"/>
        <v>32954202.214633036</v>
      </c>
      <c r="I409" s="2">
        <f t="shared" si="51"/>
        <v>508.5222606581062</v>
      </c>
      <c r="J409" s="19"/>
    </row>
    <row r="410" spans="2:10" ht="14.25">
      <c r="B410" s="16">
        <f t="shared" si="52"/>
        <v>401</v>
      </c>
      <c r="C410" s="19">
        <f t="shared" si="53"/>
        <v>134259.49901379272</v>
      </c>
      <c r="D410" s="17">
        <f t="shared" si="54"/>
        <v>33088461.71364683</v>
      </c>
      <c r="E410" s="17">
        <f t="shared" si="48"/>
        <v>350558.08722012746</v>
      </c>
      <c r="F410" s="17">
        <f t="shared" si="49"/>
        <v>135111.21866405787</v>
      </c>
      <c r="G410" s="17">
        <f t="shared" si="55"/>
        <v>485669.30588418536</v>
      </c>
      <c r="H410" s="17">
        <f t="shared" si="50"/>
        <v>32737903.6264267</v>
      </c>
      <c r="I410" s="2">
        <f t="shared" si="51"/>
        <v>510.59404329476797</v>
      </c>
      <c r="J410" s="19"/>
    </row>
    <row r="411" spans="2:10" ht="14.25">
      <c r="B411" s="16">
        <f t="shared" si="52"/>
        <v>402</v>
      </c>
      <c r="C411" s="19">
        <f t="shared" si="53"/>
        <v>133378.271791216</v>
      </c>
      <c r="D411" s="17">
        <f t="shared" si="54"/>
        <v>32871281.898217916</v>
      </c>
      <c r="E411" s="17">
        <f t="shared" si="48"/>
        <v>353423.58166988613</v>
      </c>
      <c r="F411" s="17">
        <f t="shared" si="49"/>
        <v>134224.40108438983</v>
      </c>
      <c r="G411" s="17">
        <f t="shared" si="55"/>
        <v>487647.98275427596</v>
      </c>
      <c r="H411" s="17">
        <f t="shared" si="50"/>
        <v>32517858.31654803</v>
      </c>
      <c r="I411" s="2">
        <f t="shared" si="51"/>
        <v>512.6742666303444</v>
      </c>
      <c r="J411" s="19"/>
    </row>
    <row r="412" spans="2:10" ht="14.25">
      <c r="B412" s="16">
        <f t="shared" si="52"/>
        <v>403</v>
      </c>
      <c r="C412" s="19">
        <f t="shared" si="53"/>
        <v>132481.77996075526</v>
      </c>
      <c r="D412" s="17">
        <f t="shared" si="54"/>
        <v>32650340.096508786</v>
      </c>
      <c r="E412" s="17">
        <f t="shared" si="48"/>
        <v>356312.4989381195</v>
      </c>
      <c r="F412" s="17">
        <f t="shared" si="49"/>
        <v>133322.2220607442</v>
      </c>
      <c r="G412" s="17">
        <f t="shared" si="55"/>
        <v>489634.7209988637</v>
      </c>
      <c r="H412" s="17">
        <f t="shared" si="50"/>
        <v>32294027.597570665</v>
      </c>
      <c r="I412" s="2">
        <f t="shared" si="51"/>
        <v>514.7629650532875</v>
      </c>
      <c r="J412" s="19"/>
    </row>
    <row r="413" spans="2:10" ht="14.25">
      <c r="B413" s="16">
        <f t="shared" si="52"/>
        <v>404</v>
      </c>
      <c r="C413" s="19">
        <f t="shared" si="53"/>
        <v>131569.8659050539</v>
      </c>
      <c r="D413" s="17">
        <f t="shared" si="54"/>
        <v>32425597.46347572</v>
      </c>
      <c r="E413" s="17">
        <f t="shared" si="48"/>
        <v>359225.0304851261</v>
      </c>
      <c r="F413" s="17">
        <f t="shared" si="49"/>
        <v>132404.5229758592</v>
      </c>
      <c r="G413" s="17">
        <f t="shared" si="55"/>
        <v>491629.55346098525</v>
      </c>
      <c r="H413" s="17">
        <f t="shared" si="50"/>
        <v>32066372.432990592</v>
      </c>
      <c r="I413" s="2">
        <f t="shared" si="51"/>
        <v>516.8601730921524</v>
      </c>
      <c r="J413" s="19"/>
    </row>
    <row r="414" spans="2:10" ht="14.25">
      <c r="B414" s="16">
        <f t="shared" si="52"/>
        <v>405</v>
      </c>
      <c r="C414" s="19">
        <f t="shared" si="53"/>
        <v>130642.3705845736</v>
      </c>
      <c r="D414" s="17">
        <f t="shared" si="54"/>
        <v>32197014.803575166</v>
      </c>
      <c r="E414" s="17">
        <f t="shared" si="48"/>
        <v>362161.36933621997</v>
      </c>
      <c r="F414" s="17">
        <f t="shared" si="49"/>
        <v>131471.14378126527</v>
      </c>
      <c r="G414" s="17">
        <f t="shared" si="55"/>
        <v>493632.5131174852</v>
      </c>
      <c r="H414" s="17">
        <f t="shared" si="50"/>
        <v>31834853.434238944</v>
      </c>
      <c r="I414" s="2">
        <f t="shared" si="51"/>
        <v>518.9659254161678</v>
      </c>
      <c r="J414" s="19"/>
    </row>
    <row r="415" spans="2:10" ht="14.25">
      <c r="B415" s="16">
        <f t="shared" si="52"/>
        <v>406</v>
      </c>
      <c r="C415" s="19">
        <f t="shared" si="53"/>
        <v>129699.13352539018</v>
      </c>
      <c r="D415" s="17">
        <f t="shared" si="54"/>
        <v>31964552.567764334</v>
      </c>
      <c r="E415" s="17">
        <f t="shared" si="48"/>
        <v>365121.7100945217</v>
      </c>
      <c r="F415" s="17">
        <f t="shared" si="49"/>
        <v>130521.92298503772</v>
      </c>
      <c r="G415" s="17">
        <f t="shared" si="55"/>
        <v>495643.6330795594</v>
      </c>
      <c r="H415" s="17">
        <f t="shared" si="50"/>
        <v>31599430.85766981</v>
      </c>
      <c r="I415" s="2">
        <f t="shared" si="51"/>
        <v>521.0802568358089</v>
      </c>
      <c r="J415" s="19"/>
    </row>
    <row r="416" spans="2:10" ht="14.25">
      <c r="B416" s="16">
        <f t="shared" si="52"/>
        <v>407</v>
      </c>
      <c r="C416" s="19">
        <f t="shared" si="53"/>
        <v>128739.99280698225</v>
      </c>
      <c r="D416" s="17">
        <f t="shared" si="54"/>
        <v>31728170.850476794</v>
      </c>
      <c r="E416" s="17">
        <f t="shared" si="48"/>
        <v>368106.2489538558</v>
      </c>
      <c r="F416" s="17">
        <f t="shared" si="49"/>
        <v>129556.69763944692</v>
      </c>
      <c r="G416" s="17">
        <f t="shared" si="55"/>
        <v>497662.9465933027</v>
      </c>
      <c r="H416" s="17">
        <f t="shared" si="50"/>
        <v>31360064.601522937</v>
      </c>
      <c r="I416" s="2">
        <f t="shared" si="51"/>
        <v>523.2032023033732</v>
      </c>
      <c r="J416" s="19"/>
    </row>
    <row r="417" spans="2:10" ht="14.25">
      <c r="B417" s="16">
        <f t="shared" si="52"/>
        <v>408</v>
      </c>
      <c r="C417" s="19">
        <f t="shared" si="53"/>
        <v>127764.78504981473</v>
      </c>
      <c r="D417" s="17">
        <f t="shared" si="54"/>
        <v>31487829.386572752</v>
      </c>
      <c r="E417" s="17">
        <f t="shared" si="48"/>
        <v>371115.18371175375</v>
      </c>
      <c r="F417" s="17">
        <f t="shared" si="49"/>
        <v>128575.30332850541</v>
      </c>
      <c r="G417" s="17">
        <f t="shared" si="55"/>
        <v>499690.4870402592</v>
      </c>
      <c r="H417" s="17">
        <f t="shared" si="50"/>
        <v>31116714.202861</v>
      </c>
      <c r="I417" s="2">
        <f t="shared" si="51"/>
        <v>525.3347969135584</v>
      </c>
      <c r="J417" s="19"/>
    </row>
    <row r="418" spans="2:10" ht="14.25">
      <c r="B418" s="16">
        <f t="shared" si="52"/>
        <v>409</v>
      </c>
      <c r="C418" s="19">
        <f t="shared" si="53"/>
        <v>126773.34540286288</v>
      </c>
      <c r="D418" s="17">
        <f t="shared" si="54"/>
        <v>31243487.548263863</v>
      </c>
      <c r="E418" s="17">
        <f t="shared" si="48"/>
        <v>374148.7137825623</v>
      </c>
      <c r="F418" s="17">
        <f t="shared" si="49"/>
        <v>127577.57415541077</v>
      </c>
      <c r="G418" s="17">
        <f t="shared" si="55"/>
        <v>501726.28793797304</v>
      </c>
      <c r="H418" s="17">
        <f t="shared" si="50"/>
        <v>30869338.8344813</v>
      </c>
      <c r="I418" s="2">
        <f t="shared" si="51"/>
        <v>527.475075904042</v>
      </c>
      <c r="J418" s="19"/>
    </row>
    <row r="419" spans="2:10" ht="14.25">
      <c r="B419" s="16">
        <f t="shared" si="52"/>
        <v>410</v>
      </c>
      <c r="C419" s="19">
        <f t="shared" si="53"/>
        <v>125765.50753106177</v>
      </c>
      <c r="D419" s="17">
        <f t="shared" si="54"/>
        <v>30995104.34201236</v>
      </c>
      <c r="E419" s="17">
        <f t="shared" si="48"/>
        <v>377207.0402106589</v>
      </c>
      <c r="F419" s="17">
        <f t="shared" si="49"/>
        <v>126563.3427298838</v>
      </c>
      <c r="G419" s="17">
        <f t="shared" si="55"/>
        <v>503770.3829405427</v>
      </c>
      <c r="H419" s="17">
        <f t="shared" si="50"/>
        <v>30617897.3018017</v>
      </c>
      <c r="I419" s="2">
        <f t="shared" si="51"/>
        <v>529.6240746560644</v>
      </c>
      <c r="J419" s="19"/>
    </row>
    <row r="420" spans="2:10" ht="14.25">
      <c r="B420" s="16">
        <f t="shared" si="52"/>
        <v>411</v>
      </c>
      <c r="C420" s="19">
        <f t="shared" si="53"/>
        <v>124741.103602577</v>
      </c>
      <c r="D420" s="17">
        <f t="shared" si="54"/>
        <v>30742638.405404277</v>
      </c>
      <c r="E420" s="17">
        <f t="shared" si="48"/>
        <v>380290.36568377784</v>
      </c>
      <c r="F420" s="17">
        <f t="shared" si="49"/>
        <v>125532.44015540079</v>
      </c>
      <c r="G420" s="17">
        <f t="shared" si="55"/>
        <v>505822.8058391786</v>
      </c>
      <c r="H420" s="17">
        <f t="shared" si="50"/>
        <v>30362348.039720498</v>
      </c>
      <c r="I420" s="2">
        <f t="shared" si="51"/>
        <v>531.7818286950135</v>
      </c>
      <c r="J420" s="19"/>
    </row>
    <row r="421" spans="2:10" ht="14.25">
      <c r="B421" s="16">
        <f t="shared" si="52"/>
        <v>412</v>
      </c>
      <c r="C421" s="19">
        <f t="shared" si="53"/>
        <v>123699.96427603438</v>
      </c>
      <c r="D421" s="17">
        <f t="shared" si="54"/>
        <v>30486048.003996532</v>
      </c>
      <c r="E421" s="17">
        <f t="shared" si="48"/>
        <v>383398.89454644074</v>
      </c>
      <c r="F421" s="17">
        <f t="shared" si="49"/>
        <v>124484.69601631917</v>
      </c>
      <c r="G421" s="17">
        <f t="shared" si="55"/>
        <v>507883.5905627599</v>
      </c>
      <c r="H421" s="17">
        <f t="shared" si="50"/>
        <v>30102649.10945009</v>
      </c>
      <c r="I421" s="2">
        <f t="shared" si="51"/>
        <v>533.9483736910119</v>
      </c>
      <c r="J421" s="19"/>
    </row>
    <row r="422" spans="2:10" ht="14.25">
      <c r="B422" s="16">
        <f t="shared" si="52"/>
        <v>413</v>
      </c>
      <c r="C422" s="19">
        <f t="shared" si="53"/>
        <v>122641.91868762672</v>
      </c>
      <c r="D422" s="17">
        <f t="shared" si="54"/>
        <v>30225291.028137717</v>
      </c>
      <c r="E422" s="17">
        <f t="shared" si="48"/>
        <v>386532.8328135008</v>
      </c>
      <c r="F422" s="17">
        <f t="shared" si="49"/>
        <v>123419.93836489569</v>
      </c>
      <c r="G422" s="17">
        <f t="shared" si="55"/>
        <v>509952.7711783965</v>
      </c>
      <c r="H422" s="17">
        <f t="shared" si="50"/>
        <v>29838758.195324216</v>
      </c>
      <c r="I422" s="2">
        <f t="shared" si="51"/>
        <v>536.1237454595067</v>
      </c>
      <c r="J422" s="19"/>
    </row>
    <row r="423" spans="2:10" ht="14.25">
      <c r="B423" s="16">
        <f t="shared" si="52"/>
        <v>414</v>
      </c>
      <c r="C423" s="19">
        <f t="shared" si="53"/>
        <v>121566.79443810508</v>
      </c>
      <c r="D423" s="17">
        <f t="shared" si="54"/>
        <v>29960324.98976232</v>
      </c>
      <c r="E423" s="17">
        <f t="shared" si="48"/>
        <v>389692.3881837956</v>
      </c>
      <c r="F423" s="17">
        <f t="shared" si="49"/>
        <v>122337.99370819615</v>
      </c>
      <c r="G423" s="17">
        <f t="shared" si="55"/>
        <v>512030.38189199177</v>
      </c>
      <c r="H423" s="17">
        <f t="shared" si="50"/>
        <v>29570632.601578526</v>
      </c>
      <c r="I423" s="2">
        <f t="shared" si="51"/>
        <v>538.307979961862</v>
      </c>
      <c r="J423" s="19"/>
    </row>
    <row r="424" spans="2:10" ht="14.25">
      <c r="B424" s="16">
        <f t="shared" si="52"/>
        <v>415</v>
      </c>
      <c r="C424" s="19">
        <f t="shared" si="53"/>
        <v>120474.41757962108</v>
      </c>
      <c r="D424" s="17">
        <f t="shared" si="54"/>
        <v>29691107.019158147</v>
      </c>
      <c r="E424" s="17">
        <f t="shared" si="48"/>
        <v>392877.77005391323</v>
      </c>
      <c r="F424" s="17">
        <f t="shared" si="49"/>
        <v>121238.68699489576</v>
      </c>
      <c r="G424" s="17">
        <f t="shared" si="55"/>
        <v>514116.457048809</v>
      </c>
      <c r="H424" s="17">
        <f t="shared" si="50"/>
        <v>29298229.249104235</v>
      </c>
      <c r="I424" s="2">
        <f t="shared" si="51"/>
        <v>540.5011133059523</v>
      </c>
      <c r="J424" s="19"/>
    </row>
    <row r="425" spans="2:10" ht="14.25">
      <c r="B425" s="16">
        <f t="shared" si="52"/>
        <v>416</v>
      </c>
      <c r="C425" s="19">
        <f t="shared" si="53"/>
        <v>119364.61260255426</v>
      </c>
      <c r="D425" s="17">
        <f t="shared" si="54"/>
        <v>29417593.86170679</v>
      </c>
      <c r="E425" s="17">
        <f t="shared" si="48"/>
        <v>396089.18953206734</v>
      </c>
      <c r="F425" s="17">
        <f t="shared" si="49"/>
        <v>120121.8416019694</v>
      </c>
      <c r="G425" s="17">
        <f t="shared" si="55"/>
        <v>516211.0311340367</v>
      </c>
      <c r="H425" s="17">
        <f t="shared" si="50"/>
        <v>29021504.672174722</v>
      </c>
      <c r="I425" s="2">
        <f t="shared" si="51"/>
        <v>542.7031817467605</v>
      </c>
      <c r="J425" s="19"/>
    </row>
    <row r="426" spans="2:10" ht="14.25">
      <c r="B426" s="16">
        <f t="shared" si="52"/>
        <v>417</v>
      </c>
      <c r="C426" s="19">
        <f t="shared" si="53"/>
        <v>118237.2024221681</v>
      </c>
      <c r="D426" s="17">
        <f t="shared" si="54"/>
        <v>29139741.87459689</v>
      </c>
      <c r="E426" s="17">
        <f t="shared" si="48"/>
        <v>399326.8594520911</v>
      </c>
      <c r="F426" s="17">
        <f t="shared" si="49"/>
        <v>118987.27932127065</v>
      </c>
      <c r="G426" s="17">
        <f t="shared" si="55"/>
        <v>518314.13877336174</v>
      </c>
      <c r="H426" s="17">
        <f t="shared" si="50"/>
        <v>28740415.0151448</v>
      </c>
      <c r="I426" s="2">
        <f t="shared" si="51"/>
        <v>544.9142216869766</v>
      </c>
      <c r="J426" s="19"/>
    </row>
    <row r="427" spans="2:10" ht="14.25">
      <c r="B427" s="16">
        <f t="shared" si="52"/>
        <v>418</v>
      </c>
      <c r="C427" s="19">
        <f t="shared" si="53"/>
        <v>117092.00836512446</v>
      </c>
      <c r="D427" s="17">
        <f t="shared" si="54"/>
        <v>28857507.023509923</v>
      </c>
      <c r="E427" s="17">
        <f t="shared" si="48"/>
        <v>402590.99438754073</v>
      </c>
      <c r="F427" s="17">
        <f t="shared" si="49"/>
        <v>117834.82034599886</v>
      </c>
      <c r="G427" s="17">
        <f t="shared" si="55"/>
        <v>520425.8147335396</v>
      </c>
      <c r="H427" s="17">
        <f t="shared" si="50"/>
        <v>28454916.029122382</v>
      </c>
      <c r="I427" s="2">
        <f t="shared" si="51"/>
        <v>547.1342696775997</v>
      </c>
      <c r="J427" s="19"/>
    </row>
    <row r="428" spans="2:10" ht="14.25">
      <c r="B428" s="16">
        <f t="shared" si="52"/>
        <v>419</v>
      </c>
      <c r="C428" s="19">
        <f t="shared" si="53"/>
        <v>115928.85015596822</v>
      </c>
      <c r="D428" s="17">
        <f t="shared" si="54"/>
        <v>28570844.87927835</v>
      </c>
      <c r="E428" s="17">
        <f t="shared" si="48"/>
        <v>405881.81066591747</v>
      </c>
      <c r="F428" s="17">
        <f t="shared" si="49"/>
        <v>116664.28325705328</v>
      </c>
      <c r="G428" s="17">
        <f t="shared" si="55"/>
        <v>522546.09392297076</v>
      </c>
      <c r="H428" s="17">
        <f t="shared" si="50"/>
        <v>28164963.068612434</v>
      </c>
      <c r="I428" s="2">
        <f t="shared" si="51"/>
        <v>549.3633624185424</v>
      </c>
      <c r="J428" s="19"/>
    </row>
    <row r="429" spans="2:10" ht="14.25">
      <c r="B429" s="16">
        <f t="shared" si="52"/>
        <v>420</v>
      </c>
      <c r="C429" s="19">
        <f t="shared" si="53"/>
        <v>114747.54590341076</v>
      </c>
      <c r="D429" s="17">
        <f t="shared" si="54"/>
        <v>28279710.614515845</v>
      </c>
      <c r="E429" s="17">
        <f t="shared" si="48"/>
        <v>409199.5263830017</v>
      </c>
      <c r="F429" s="17">
        <f t="shared" si="49"/>
        <v>115475.48500927303</v>
      </c>
      <c r="G429" s="17">
        <f t="shared" si="55"/>
        <v>524675.0113922748</v>
      </c>
      <c r="H429" s="17">
        <f t="shared" si="50"/>
        <v>27870511.088132843</v>
      </c>
      <c r="I429" s="2">
        <f t="shared" si="51"/>
        <v>551.6015367592368</v>
      </c>
      <c r="J429" s="19"/>
    </row>
    <row r="430" spans="2:10" ht="14.25">
      <c r="B430" s="16">
        <f t="shared" si="52"/>
        <v>421</v>
      </c>
      <c r="C430" s="19">
        <f t="shared" si="53"/>
        <v>113547.91208659858</v>
      </c>
      <c r="D430" s="17">
        <f t="shared" si="54"/>
        <v>27984059.000219442</v>
      </c>
      <c r="E430" s="17">
        <f t="shared" si="48"/>
        <v>412544.3614173116</v>
      </c>
      <c r="F430" s="17">
        <f t="shared" si="49"/>
        <v>114268.24091756273</v>
      </c>
      <c r="G430" s="17">
        <f t="shared" si="55"/>
        <v>526812.6023348743</v>
      </c>
      <c r="H430" s="17">
        <f t="shared" si="50"/>
        <v>27571514.63880213</v>
      </c>
      <c r="I430" s="2">
        <f t="shared" si="51"/>
        <v>553.8488296992446</v>
      </c>
      <c r="J430" s="19"/>
    </row>
    <row r="431" spans="2:10" ht="14.25">
      <c r="B431" s="16">
        <f t="shared" si="52"/>
        <v>422</v>
      </c>
      <c r="C431" s="19">
        <f t="shared" si="53"/>
        <v>112329.76354115456</v>
      </c>
      <c r="D431" s="17">
        <f t="shared" si="54"/>
        <v>27683844.402343284</v>
      </c>
      <c r="E431" s="17">
        <f t="shared" si="48"/>
        <v>415916.5374446713</v>
      </c>
      <c r="F431" s="17">
        <f t="shared" si="49"/>
        <v>113042.36464290175</v>
      </c>
      <c r="G431" s="17">
        <f t="shared" si="55"/>
        <v>528958.9020875731</v>
      </c>
      <c r="H431" s="17">
        <f t="shared" si="50"/>
        <v>27267927.864898615</v>
      </c>
      <c r="I431" s="2">
        <f t="shared" si="51"/>
        <v>556.1052783888681</v>
      </c>
      <c r="J431" s="19"/>
    </row>
    <row r="432" spans="2:10" ht="14.25">
      <c r="B432" s="16">
        <f t="shared" si="52"/>
        <v>423</v>
      </c>
      <c r="C432" s="19">
        <f t="shared" si="53"/>
        <v>111092.9134451896</v>
      </c>
      <c r="D432" s="17">
        <f t="shared" si="54"/>
        <v>27379020.778343804</v>
      </c>
      <c r="E432" s="17">
        <f t="shared" si="48"/>
        <v>419316.27795290336</v>
      </c>
      <c r="F432" s="17">
        <f t="shared" si="49"/>
        <v>111797.6681782372</v>
      </c>
      <c r="G432" s="17">
        <f t="shared" si="55"/>
        <v>531113.9461311406</v>
      </c>
      <c r="H432" s="17">
        <f t="shared" si="50"/>
        <v>26959704.500390902</v>
      </c>
      <c r="I432" s="2">
        <f t="shared" si="51"/>
        <v>558.3709201297646</v>
      </c>
      <c r="J432" s="19"/>
    </row>
    <row r="433" spans="2:10" ht="14.25">
      <c r="B433" s="16">
        <f t="shared" si="52"/>
        <v>424</v>
      </c>
      <c r="C433" s="19">
        <f t="shared" si="53"/>
        <v>109837.1733051762</v>
      </c>
      <c r="D433" s="17">
        <f t="shared" si="54"/>
        <v>27069541.67369608</v>
      </c>
      <c r="E433" s="17">
        <f t="shared" si="48"/>
        <v>422743.8082566422</v>
      </c>
      <c r="F433" s="17">
        <f t="shared" si="49"/>
        <v>110533.96183425898</v>
      </c>
      <c r="G433" s="17">
        <f t="shared" si="55"/>
        <v>533277.7700909012</v>
      </c>
      <c r="H433" s="17">
        <f t="shared" si="50"/>
        <v>26646797.865439437</v>
      </c>
      <c r="I433" s="2">
        <f t="shared" si="51"/>
        <v>560.6457923755629</v>
      </c>
      <c r="J433" s="19"/>
    </row>
    <row r="434" spans="2:10" ht="14.25">
      <c r="B434" s="16">
        <f t="shared" si="52"/>
        <v>425</v>
      </c>
      <c r="C434" s="19">
        <f t="shared" si="53"/>
        <v>108562.35294165835</v>
      </c>
      <c r="D434" s="17">
        <f t="shared" si="54"/>
        <v>26755360.218381096</v>
      </c>
      <c r="E434" s="17">
        <f t="shared" si="48"/>
        <v>426199.3555122632</v>
      </c>
      <c r="F434" s="17">
        <f t="shared" si="49"/>
        <v>109251.05422505614</v>
      </c>
      <c r="G434" s="17">
        <f t="shared" si="55"/>
        <v>535450.4097373193</v>
      </c>
      <c r="H434" s="17">
        <f t="shared" si="50"/>
        <v>26329160.862868834</v>
      </c>
      <c r="I434" s="2">
        <f t="shared" si="51"/>
        <v>562.9299327324826</v>
      </c>
      <c r="J434" s="19"/>
    </row>
    <row r="435" spans="2:10" ht="14.25">
      <c r="B435" s="16">
        <f t="shared" si="52"/>
        <v>426</v>
      </c>
      <c r="C435" s="19">
        <f t="shared" si="53"/>
        <v>107268.26047491282</v>
      </c>
      <c r="D435" s="17">
        <f t="shared" si="54"/>
        <v>26436429.123343747</v>
      </c>
      <c r="E435" s="17">
        <f t="shared" si="48"/>
        <v>429683.1487329407</v>
      </c>
      <c r="F435" s="17">
        <f t="shared" si="49"/>
        <v>107948.75225365364</v>
      </c>
      <c r="G435" s="17">
        <f t="shared" si="55"/>
        <v>537631.9009865944</v>
      </c>
      <c r="H435" s="17">
        <f t="shared" si="50"/>
        <v>26006745.974610806</v>
      </c>
      <c r="I435" s="2">
        <f t="shared" si="51"/>
        <v>565.2233789599555</v>
      </c>
      <c r="J435" s="19"/>
    </row>
    <row r="436" spans="2:10" ht="14.25">
      <c r="B436" s="16">
        <f t="shared" si="52"/>
        <v>427</v>
      </c>
      <c r="C436" s="19">
        <f t="shared" si="53"/>
        <v>105954.70231046528</v>
      </c>
      <c r="D436" s="17">
        <f t="shared" si="54"/>
        <v>26112700.67692127</v>
      </c>
      <c r="E436" s="17">
        <f t="shared" si="48"/>
        <v>433195.4188038243</v>
      </c>
      <c r="F436" s="17">
        <f t="shared" si="49"/>
        <v>106626.86109742853</v>
      </c>
      <c r="G436" s="17">
        <f t="shared" si="55"/>
        <v>539822.2799012528</v>
      </c>
      <c r="H436" s="17">
        <f t="shared" si="50"/>
        <v>25679505.258117445</v>
      </c>
      <c r="I436" s="2">
        <f t="shared" si="51"/>
        <v>567.5261689712504</v>
      </c>
      <c r="J436" s="19"/>
    </row>
    <row r="437" spans="2:10" ht="14.25">
      <c r="B437" s="16">
        <f t="shared" si="52"/>
        <v>428</v>
      </c>
      <c r="C437" s="19">
        <f t="shared" si="53"/>
        <v>104621.48312442005</v>
      </c>
      <c r="D437" s="17">
        <f t="shared" si="54"/>
        <v>25784126.741241865</v>
      </c>
      <c r="E437" s="17">
        <f t="shared" si="48"/>
        <v>436736.3984973377</v>
      </c>
      <c r="F437" s="17">
        <f t="shared" si="49"/>
        <v>105285.18419340429</v>
      </c>
      <c r="G437" s="17">
        <f t="shared" si="55"/>
        <v>542021.582690742</v>
      </c>
      <c r="H437" s="17">
        <f t="shared" si="50"/>
        <v>25347390.342744526</v>
      </c>
      <c r="I437" s="2">
        <f t="shared" si="51"/>
        <v>569.838340834099</v>
      </c>
      <c r="J437" s="19"/>
    </row>
    <row r="438" spans="2:10" ht="14.25">
      <c r="B438" s="16">
        <f t="shared" si="52"/>
        <v>429</v>
      </c>
      <c r="C438" s="19">
        <f t="shared" si="53"/>
        <v>103268.40584879369</v>
      </c>
      <c r="D438" s="17">
        <f t="shared" si="54"/>
        <v>25450658.74859332</v>
      </c>
      <c r="E438" s="17">
        <f t="shared" si="48"/>
        <v>440306.32248861017</v>
      </c>
      <c r="F438" s="17">
        <f t="shared" si="49"/>
        <v>103923.52322342272</v>
      </c>
      <c r="G438" s="17">
        <f t="shared" si="55"/>
        <v>544229.8457120329</v>
      </c>
      <c r="H438" s="17">
        <f t="shared" si="50"/>
        <v>25010352.42610471</v>
      </c>
      <c r="I438" s="2">
        <f t="shared" si="51"/>
        <v>572.1599327713259</v>
      </c>
      <c r="J438" s="19"/>
    </row>
    <row r="439" spans="2:10" ht="14.25">
      <c r="B439" s="16">
        <f t="shared" si="52"/>
        <v>430</v>
      </c>
      <c r="C439" s="19">
        <f t="shared" si="53"/>
        <v>101895.27165661752</v>
      </c>
      <c r="D439" s="17">
        <f t="shared" si="54"/>
        <v>25112247.697761327</v>
      </c>
      <c r="E439" s="17">
        <f t="shared" si="48"/>
        <v>443905.4273710279</v>
      </c>
      <c r="F439" s="17">
        <f t="shared" si="49"/>
        <v>102541.6780991921</v>
      </c>
      <c r="G439" s="17">
        <f t="shared" si="55"/>
        <v>546447.10547022</v>
      </c>
      <c r="H439" s="17">
        <f t="shared" si="50"/>
        <v>24668342.2703903</v>
      </c>
      <c r="I439" s="2">
        <f t="shared" si="51"/>
        <v>574.4909831614801</v>
      </c>
      <c r="J439" s="19"/>
    </row>
    <row r="440" spans="2:10" ht="14.25">
      <c r="B440" s="16">
        <f t="shared" si="52"/>
        <v>431</v>
      </c>
      <c r="C440" s="19">
        <f t="shared" si="53"/>
        <v>100501.8799469769</v>
      </c>
      <c r="D440" s="17">
        <f t="shared" si="54"/>
        <v>24768844.150337275</v>
      </c>
      <c r="E440" s="17">
        <f t="shared" si="48"/>
        <v>447533.9516719117</v>
      </c>
      <c r="F440" s="17">
        <f t="shared" si="49"/>
        <v>101139.44694721054</v>
      </c>
      <c r="G440" s="17">
        <f t="shared" si="55"/>
        <v>548673.3986191222</v>
      </c>
      <c r="H440" s="17">
        <f t="shared" si="50"/>
        <v>24321310.19866536</v>
      </c>
      <c r="I440" s="2">
        <f t="shared" si="51"/>
        <v>576.8315305394699</v>
      </c>
      <c r="J440" s="19"/>
    </row>
    <row r="441" spans="2:10" ht="14.25">
      <c r="B441" s="16">
        <f t="shared" si="52"/>
        <v>432</v>
      </c>
      <c r="C441" s="19">
        <f t="shared" si="53"/>
        <v>99088.0283298716</v>
      </c>
      <c r="D441" s="17">
        <f t="shared" si="54"/>
        <v>24420398.226995233</v>
      </c>
      <c r="E441" s="17">
        <f t="shared" si="48"/>
        <v>451192.1358683279</v>
      </c>
      <c r="F441" s="17">
        <f t="shared" si="49"/>
        <v>99716.62609356387</v>
      </c>
      <c r="G441" s="17">
        <f t="shared" si="55"/>
        <v>550908.7619618918</v>
      </c>
      <c r="H441" s="17">
        <f t="shared" si="50"/>
        <v>23969206.091126904</v>
      </c>
      <c r="I441" s="2">
        <f t="shared" si="51"/>
        <v>579.181613597199</v>
      </c>
      <c r="J441" s="19"/>
    </row>
    <row r="442" spans="2:10" ht="14.25">
      <c r="B442" s="16">
        <f t="shared" si="52"/>
        <v>433</v>
      </c>
      <c r="C442" s="19">
        <f t="shared" si="53"/>
        <v>97653.51261103153</v>
      </c>
      <c r="D442" s="17">
        <f t="shared" si="54"/>
        <v>24066859.603737935</v>
      </c>
      <c r="E442" s="17">
        <f t="shared" si="48"/>
        <v>454880.22240302473</v>
      </c>
      <c r="F442" s="17">
        <f t="shared" si="49"/>
        <v>98273.01004859658</v>
      </c>
      <c r="G442" s="17">
        <f t="shared" si="55"/>
        <v>553153.2324516213</v>
      </c>
      <c r="H442" s="17">
        <f t="shared" si="50"/>
        <v>23611979.381334912</v>
      </c>
      <c r="I442" s="2">
        <f t="shared" si="51"/>
        <v>581.5412711842072</v>
      </c>
      <c r="J442" s="19"/>
    </row>
    <row r="443" spans="2:10" ht="14.25">
      <c r="B443" s="16">
        <f t="shared" si="52"/>
        <v>434</v>
      </c>
      <c r="C443" s="19">
        <f t="shared" si="53"/>
        <v>96198.12677651271</v>
      </c>
      <c r="D443" s="17">
        <f t="shared" si="54"/>
        <v>23708177.508111425</v>
      </c>
      <c r="E443" s="17">
        <f t="shared" si="48"/>
        <v>458598.45570049965</v>
      </c>
      <c r="F443" s="17">
        <f t="shared" si="49"/>
        <v>96808.39149145498</v>
      </c>
      <c r="G443" s="17">
        <f t="shared" si="55"/>
        <v>555406.8471919546</v>
      </c>
      <c r="H443" s="17">
        <f t="shared" si="50"/>
        <v>23249579.052410927</v>
      </c>
      <c r="I443" s="2">
        <f t="shared" si="51"/>
        <v>583.9105423083118</v>
      </c>
      <c r="J443" s="19"/>
    </row>
    <row r="444" spans="2:10" ht="14.25">
      <c r="B444" s="16">
        <f t="shared" si="52"/>
        <v>435</v>
      </c>
      <c r="C444" s="19">
        <f t="shared" si="53"/>
        <v>94721.66297724098</v>
      </c>
      <c r="D444" s="17">
        <f t="shared" si="54"/>
        <v>23344300.715388168</v>
      </c>
      <c r="E444" s="17">
        <f t="shared" si="48"/>
        <v>462347.08218319947</v>
      </c>
      <c r="F444" s="17">
        <f t="shared" si="49"/>
        <v>95322.56125450169</v>
      </c>
      <c r="G444" s="17">
        <f t="shared" si="55"/>
        <v>557669.6434377012</v>
      </c>
      <c r="H444" s="17">
        <f t="shared" si="50"/>
        <v>22881953.633204967</v>
      </c>
      <c r="I444" s="2">
        <f t="shared" si="51"/>
        <v>586.2894661362532</v>
      </c>
      <c r="J444" s="19"/>
    </row>
    <row r="445" spans="2:10" ht="14.25">
      <c r="B445" s="16">
        <f t="shared" si="52"/>
        <v>436</v>
      </c>
      <c r="C445" s="19">
        <f t="shared" si="53"/>
        <v>93223.91151337698</v>
      </c>
      <c r="D445" s="17">
        <f t="shared" si="54"/>
        <v>22975177.544718344</v>
      </c>
      <c r="E445" s="17">
        <f t="shared" si="48"/>
        <v>466126.3502878495</v>
      </c>
      <c r="F445" s="17">
        <f t="shared" si="49"/>
        <v>93815.30830759992</v>
      </c>
      <c r="G445" s="17">
        <f t="shared" si="55"/>
        <v>559941.6585954494</v>
      </c>
      <c r="H445" s="17">
        <f t="shared" si="50"/>
        <v>22509051.194430493</v>
      </c>
      <c r="I445" s="2">
        <f t="shared" si="51"/>
        <v>588.6780819943414</v>
      </c>
      <c r="J445" s="19"/>
    </row>
    <row r="446" spans="2:10" ht="14.25">
      <c r="B446" s="16">
        <f t="shared" si="52"/>
        <v>437</v>
      </c>
      <c r="C446" s="19">
        <f t="shared" si="53"/>
        <v>91704.66081858799</v>
      </c>
      <c r="D446" s="17">
        <f t="shared" si="54"/>
        <v>22600755.85524908</v>
      </c>
      <c r="E446" s="17">
        <f t="shared" si="48"/>
        <v>469936.51048192166</v>
      </c>
      <c r="F446" s="17">
        <f t="shared" si="49"/>
        <v>92286.41974226707</v>
      </c>
      <c r="G446" s="17">
        <f t="shared" si="55"/>
        <v>562222.9302241887</v>
      </c>
      <c r="H446" s="17">
        <f t="shared" si="50"/>
        <v>22130819.34476716</v>
      </c>
      <c r="I446" s="2">
        <f t="shared" si="51"/>
        <v>591.076429369107</v>
      </c>
      <c r="J446" s="19"/>
    </row>
    <row r="447" spans="2:10" ht="14.25">
      <c r="B447" s="16">
        <f t="shared" si="52"/>
        <v>438</v>
      </c>
      <c r="C447" s="19">
        <f t="shared" si="53"/>
        <v>90163.69744414091</v>
      </c>
      <c r="D447" s="17">
        <f t="shared" si="54"/>
        <v>22220983.0422113</v>
      </c>
      <c r="E447" s="17">
        <f t="shared" si="48"/>
        <v>473777.81528023223</v>
      </c>
      <c r="F447" s="17">
        <f t="shared" si="49"/>
        <v>90735.68075569614</v>
      </c>
      <c r="G447" s="17">
        <f t="shared" si="55"/>
        <v>564513.4960359284</v>
      </c>
      <c r="H447" s="17">
        <f t="shared" si="50"/>
        <v>21747205.22693107</v>
      </c>
      <c r="I447" s="2">
        <f t="shared" si="51"/>
        <v>593.4845479079537</v>
      </c>
      <c r="J447" s="19"/>
    </row>
    <row r="448" spans="2:10" ht="14.25">
      <c r="B448" s="16">
        <f t="shared" si="52"/>
        <v>439</v>
      </c>
      <c r="C448" s="19">
        <f t="shared" si="53"/>
        <v>88600.8060429208</v>
      </c>
      <c r="D448" s="17">
        <f t="shared" si="54"/>
        <v>21835806.03297399</v>
      </c>
      <c r="E448" s="17">
        <f t="shared" si="48"/>
        <v>477650.51926167554</v>
      </c>
      <c r="F448" s="17">
        <f t="shared" si="49"/>
        <v>89162.8746346438</v>
      </c>
      <c r="G448" s="17">
        <f t="shared" si="55"/>
        <v>566813.3938963193</v>
      </c>
      <c r="H448" s="17">
        <f t="shared" si="50"/>
        <v>21358155.513712313</v>
      </c>
      <c r="I448" s="2">
        <f t="shared" si="51"/>
        <v>595.9024774198133</v>
      </c>
      <c r="J448" s="19"/>
    </row>
    <row r="449" spans="2:10" ht="14.25">
      <c r="B449" s="16">
        <f t="shared" si="52"/>
        <v>440</v>
      </c>
      <c r="C449" s="19">
        <f t="shared" si="53"/>
        <v>87015.76935327798</v>
      </c>
      <c r="D449" s="17">
        <f t="shared" si="54"/>
        <v>21445171.28306559</v>
      </c>
      <c r="E449" s="17">
        <f t="shared" si="48"/>
        <v>481554.87908609846</v>
      </c>
      <c r="F449" s="17">
        <f t="shared" si="49"/>
        <v>87567.7827391845</v>
      </c>
      <c r="G449" s="17">
        <f t="shared" si="55"/>
        <v>569122.661825283</v>
      </c>
      <c r="H449" s="17">
        <f t="shared" si="50"/>
        <v>20963616.40397949</v>
      </c>
      <c r="I449" s="2">
        <f t="shared" si="51"/>
        <v>598.3302578758044</v>
      </c>
      <c r="J449" s="19"/>
    </row>
    <row r="450" spans="2:10" ht="14.25">
      <c r="B450" s="16">
        <f t="shared" si="52"/>
        <v>441</v>
      </c>
      <c r="C450" s="19">
        <f t="shared" si="53"/>
        <v>85408.36818273365</v>
      </c>
      <c r="D450" s="17">
        <f t="shared" si="54"/>
        <v>21049024.772162225</v>
      </c>
      <c r="E450" s="17">
        <f t="shared" si="48"/>
        <v>485491.15351130965</v>
      </c>
      <c r="F450" s="17">
        <f t="shared" si="49"/>
        <v>85950.18448632909</v>
      </c>
      <c r="G450" s="17">
        <f t="shared" si="55"/>
        <v>571441.3379976387</v>
      </c>
      <c r="H450" s="17">
        <f t="shared" si="50"/>
        <v>20563533.618650917</v>
      </c>
      <c r="I450" s="2">
        <f t="shared" si="51"/>
        <v>600.7679294098926</v>
      </c>
      <c r="J450" s="19"/>
    </row>
    <row r="451" spans="2:10" ht="14.25">
      <c r="B451" s="16">
        <f t="shared" si="52"/>
        <v>442</v>
      </c>
      <c r="C451" s="19">
        <f t="shared" si="53"/>
        <v>83778.38139159605</v>
      </c>
      <c r="D451" s="17">
        <f t="shared" si="54"/>
        <v>20647312.000042513</v>
      </c>
      <c r="E451" s="17">
        <f t="shared" si="48"/>
        <v>489459.6034102283</v>
      </c>
      <c r="F451" s="17">
        <f t="shared" si="49"/>
        <v>84309.85733350694</v>
      </c>
      <c r="G451" s="17">
        <f t="shared" si="55"/>
        <v>573769.4607437352</v>
      </c>
      <c r="H451" s="17">
        <f t="shared" si="50"/>
        <v>20157852.396632284</v>
      </c>
      <c r="I451" s="2">
        <f t="shared" si="51"/>
        <v>603.2155323195547</v>
      </c>
      <c r="J451" s="19"/>
    </row>
    <row r="452" spans="2:10" ht="14.25">
      <c r="B452" s="16">
        <f t="shared" si="52"/>
        <v>443</v>
      </c>
      <c r="C452" s="19">
        <f t="shared" si="53"/>
        <v>82125.58587639406</v>
      </c>
      <c r="D452" s="17">
        <f t="shared" si="54"/>
        <v>20239977.982508678</v>
      </c>
      <c r="E452" s="17">
        <f t="shared" si="48"/>
        <v>493460.49178817216</v>
      </c>
      <c r="F452" s="17">
        <f t="shared" si="49"/>
        <v>82646.57676191044</v>
      </c>
      <c r="G452" s="17">
        <f t="shared" si="55"/>
        <v>576107.0685500826</v>
      </c>
      <c r="H452" s="17">
        <f t="shared" si="50"/>
        <v>19746517.490720507</v>
      </c>
      <c r="I452" s="2">
        <f t="shared" si="51"/>
        <v>605.6731070664439</v>
      </c>
      <c r="J452" s="19"/>
    </row>
    <row r="453" spans="2:10" ht="14.25">
      <c r="B453" s="16">
        <f t="shared" si="52"/>
        <v>444</v>
      </c>
      <c r="C453" s="19">
        <f t="shared" si="53"/>
        <v>80449.75655317307</v>
      </c>
      <c r="D453" s="17">
        <f t="shared" si="54"/>
        <v>19826967.24727368</v>
      </c>
      <c r="E453" s="17">
        <f t="shared" si="48"/>
        <v>497494.08380029</v>
      </c>
      <c r="F453" s="17">
        <f t="shared" si="49"/>
        <v>80960.11625970087</v>
      </c>
      <c r="G453" s="17">
        <f t="shared" si="55"/>
        <v>578454.2000599909</v>
      </c>
      <c r="H453" s="17">
        <f t="shared" si="50"/>
        <v>19329473.16347339</v>
      </c>
      <c r="I453" s="2">
        <f t="shared" si="51"/>
        <v>608.1406942770595</v>
      </c>
      <c r="J453" s="19"/>
    </row>
    <row r="454" spans="2:10" ht="14.25">
      <c r="B454" s="16">
        <f t="shared" si="52"/>
        <v>445</v>
      </c>
      <c r="C454" s="19">
        <f t="shared" si="53"/>
        <v>78750.66634070128</v>
      </c>
      <c r="D454" s="17">
        <f t="shared" si="54"/>
        <v>19408223.82981409</v>
      </c>
      <c r="E454" s="17">
        <f t="shared" si="48"/>
        <v>501560.6467691326</v>
      </c>
      <c r="F454" s="17">
        <f t="shared" si="49"/>
        <v>79250.24730507421</v>
      </c>
      <c r="G454" s="17">
        <f t="shared" si="55"/>
        <v>580810.8940742068</v>
      </c>
      <c r="H454" s="17">
        <f t="shared" si="50"/>
        <v>18906663.18304496</v>
      </c>
      <c r="I454" s="2">
        <f t="shared" si="51"/>
        <v>610.6183347434181</v>
      </c>
      <c r="J454" s="19"/>
    </row>
    <row r="455" spans="2:10" ht="14.25">
      <c r="B455" s="16">
        <f t="shared" si="52"/>
        <v>446</v>
      </c>
      <c r="C455" s="19">
        <f t="shared" si="53"/>
        <v>77028.08614347503</v>
      </c>
      <c r="D455" s="17">
        <f t="shared" si="54"/>
        <v>18983691.269188434</v>
      </c>
      <c r="E455" s="17">
        <f t="shared" si="48"/>
        <v>505660.45020237094</v>
      </c>
      <c r="F455" s="17">
        <f t="shared" si="49"/>
        <v>77516.73934918611</v>
      </c>
      <c r="G455" s="17">
        <f t="shared" si="55"/>
        <v>583177.1895515571</v>
      </c>
      <c r="H455" s="17">
        <f t="shared" si="50"/>
        <v>18478030.818986062</v>
      </c>
      <c r="I455" s="2">
        <f t="shared" si="51"/>
        <v>613.1060694237281</v>
      </c>
      <c r="J455" s="19"/>
    </row>
    <row r="456" spans="2:10" ht="14.25">
      <c r="B456" s="16">
        <f t="shared" si="52"/>
        <v>447</v>
      </c>
      <c r="C456" s="19">
        <f t="shared" si="53"/>
        <v>75281.78483461961</v>
      </c>
      <c r="D456" s="17">
        <f t="shared" si="54"/>
        <v>18553312.60382068</v>
      </c>
      <c r="E456" s="17">
        <f t="shared" si="48"/>
        <v>509793.76581065706</v>
      </c>
      <c r="F456" s="17">
        <f t="shared" si="49"/>
        <v>75759.35979893446</v>
      </c>
      <c r="G456" s="17">
        <f t="shared" si="55"/>
        <v>585553.1256095915</v>
      </c>
      <c r="H456" s="17">
        <f t="shared" si="50"/>
        <v>18043518.838010024</v>
      </c>
      <c r="I456" s="2">
        <f t="shared" si="51"/>
        <v>615.6039394430665</v>
      </c>
      <c r="J456" s="19"/>
    </row>
    <row r="457" spans="2:10" ht="14.25">
      <c r="B457" s="16">
        <f t="shared" si="52"/>
        <v>448</v>
      </c>
      <c r="C457" s="19">
        <f t="shared" si="53"/>
        <v>73511.52923864126</v>
      </c>
      <c r="D457" s="17">
        <f t="shared" si="54"/>
        <v>18117030.367248666</v>
      </c>
      <c r="E457" s="17">
        <f t="shared" si="48"/>
        <v>513960.8675256287</v>
      </c>
      <c r="F457" s="17">
        <f t="shared" si="49"/>
        <v>73977.87399959871</v>
      </c>
      <c r="G457" s="17">
        <f t="shared" si="55"/>
        <v>587938.7415252274</v>
      </c>
      <c r="H457" s="17">
        <f t="shared" si="50"/>
        <v>17603069.499723036</v>
      </c>
      <c r="I457" s="2">
        <f t="shared" si="51"/>
        <v>618.111986094059</v>
      </c>
      <c r="J457" s="19"/>
    </row>
    <row r="458" spans="2:10" ht="14.25">
      <c r="B458" s="16">
        <f t="shared" si="52"/>
        <v>449</v>
      </c>
      <c r="C458" s="19">
        <f t="shared" si="53"/>
        <v>71717.08411403373</v>
      </c>
      <c r="D458" s="17">
        <f t="shared" si="54"/>
        <v>17674786.58383707</v>
      </c>
      <c r="E458" s="17">
        <f aca="true" t="shared" si="56" ref="E458:E489">IF(B458="","",G458-F458)</f>
        <v>518162.03151806904</v>
      </c>
      <c r="F458" s="17">
        <f aca="true" t="shared" si="57" ref="F458:F489">IF(B458="","",D458*Vextir/12)</f>
        <v>72172.0452173347</v>
      </c>
      <c r="G458" s="17">
        <f t="shared" si="55"/>
        <v>590334.0767354037</v>
      </c>
      <c r="H458" s="17">
        <f aca="true" t="shared" si="58" ref="H458:H489">IF(B458="","",D458-E458)</f>
        <v>17156624.552319</v>
      </c>
      <c r="I458" s="2">
        <f aca="true" t="shared" si="59" ref="I458:I489">IF((OR(B458="",I457="")),"",I457*(1+Mán.verðbólga))</f>
        <v>620.6302508375629</v>
      </c>
      <c r="J458" s="19"/>
    </row>
    <row r="459" spans="2:10" ht="14.25">
      <c r="B459" s="16">
        <f aca="true" t="shared" si="60" ref="B459:B489">IF(OR(B458="",B458=Fj.afborgana),"",B458+1)</f>
        <v>450</v>
      </c>
      <c r="C459" s="19">
        <f aca="true" t="shared" si="61" ref="C459:C489">IF(B459="","",IF(Verðbólga=0,0,+H458*I459/I458-H458))</f>
        <v>69898.21213572845</v>
      </c>
      <c r="D459" s="17">
        <f aca="true" t="shared" si="62" ref="D459:D489">IF(B459="","",IF(OR(Verðbólga="",Verðbólga=0),H458,H458*I459/I458))</f>
        <v>17226522.76445473</v>
      </c>
      <c r="E459" s="17">
        <f t="shared" si="56"/>
        <v>522397.536216206</v>
      </c>
      <c r="F459" s="17">
        <f t="shared" si="57"/>
        <v>70341.63462152348</v>
      </c>
      <c r="G459" s="17">
        <f aca="true" t="shared" si="63" ref="G459:G489">IF(B459="","",PMT(Vextir/12,Fj.afborgana-B458,-D459))</f>
        <v>592739.1708377295</v>
      </c>
      <c r="H459" s="17">
        <f t="shared" si="58"/>
        <v>16704125.228238523</v>
      </c>
      <c r="I459" s="2">
        <f t="shared" si="59"/>
        <v>623.1587753033518</v>
      </c>
      <c r="J459" s="19"/>
    </row>
    <row r="460" spans="2:10" ht="14.25">
      <c r="B460" s="16">
        <f t="shared" si="60"/>
        <v>451</v>
      </c>
      <c r="C460" s="19">
        <f t="shared" si="61"/>
        <v>68054.67387740687</v>
      </c>
      <c r="D460" s="17">
        <f t="shared" si="62"/>
        <v>16772179.90211593</v>
      </c>
      <c r="E460" s="17">
        <f t="shared" si="56"/>
        <v>526667.6623241679</v>
      </c>
      <c r="F460" s="17">
        <f t="shared" si="57"/>
        <v>68486.40126697338</v>
      </c>
      <c r="G460" s="17">
        <f t="shared" si="63"/>
        <v>595154.0635911413</v>
      </c>
      <c r="H460" s="17">
        <f t="shared" si="58"/>
        <v>16245512.239791762</v>
      </c>
      <c r="I460" s="2">
        <f t="shared" si="59"/>
        <v>625.6976012908044</v>
      </c>
      <c r="J460" s="19"/>
    </row>
    <row r="461" spans="2:10" ht="14.25">
      <c r="B461" s="16">
        <f t="shared" si="60"/>
        <v>452</v>
      </c>
      <c r="C461" s="19">
        <f t="shared" si="61"/>
        <v>66186.22779368795</v>
      </c>
      <c r="D461" s="17">
        <f t="shared" si="62"/>
        <v>16311698.46758545</v>
      </c>
      <c r="E461" s="17">
        <f t="shared" si="56"/>
        <v>530972.6928405787</v>
      </c>
      <c r="F461" s="17">
        <f t="shared" si="57"/>
        <v>66606.10207597392</v>
      </c>
      <c r="G461" s="17">
        <f t="shared" si="63"/>
        <v>597578.7949165526</v>
      </c>
      <c r="H461" s="17">
        <f t="shared" si="58"/>
        <v>15780725.774744872</v>
      </c>
      <c r="I461" s="2">
        <f t="shared" si="59"/>
        <v>628.2467707695951</v>
      </c>
      <c r="J461" s="19"/>
    </row>
    <row r="462" spans="2:10" ht="14.25">
      <c r="B462" s="16">
        <f t="shared" si="60"/>
        <v>453</v>
      </c>
      <c r="C462" s="19">
        <f t="shared" si="61"/>
        <v>64292.63020211831</v>
      </c>
      <c r="D462" s="17">
        <f t="shared" si="62"/>
        <v>15845018.40494699</v>
      </c>
      <c r="E462" s="17">
        <f t="shared" si="56"/>
        <v>535312.9130773261</v>
      </c>
      <c r="F462" s="17">
        <f t="shared" si="57"/>
        <v>64700.49182020021</v>
      </c>
      <c r="G462" s="17">
        <f t="shared" si="63"/>
        <v>600013.4048975264</v>
      </c>
      <c r="H462" s="17">
        <f t="shared" si="58"/>
        <v>15309705.491869664</v>
      </c>
      <c r="I462" s="2">
        <f t="shared" si="59"/>
        <v>630.8063258803877</v>
      </c>
      <c r="J462" s="19"/>
    </row>
    <row r="463" spans="2:10" ht="14.25">
      <c r="B463" s="16">
        <f t="shared" si="60"/>
        <v>454</v>
      </c>
      <c r="C463" s="19">
        <f t="shared" si="61"/>
        <v>62373.635265078396</v>
      </c>
      <c r="D463" s="17">
        <f t="shared" si="62"/>
        <v>15372079.127134742</v>
      </c>
      <c r="E463" s="17">
        <f t="shared" si="56"/>
        <v>539688.610678462</v>
      </c>
      <c r="F463" s="17">
        <f t="shared" si="57"/>
        <v>62769.32310246687</v>
      </c>
      <c r="G463" s="17">
        <f t="shared" si="63"/>
        <v>602457.9337809288</v>
      </c>
      <c r="H463" s="17">
        <f t="shared" si="58"/>
        <v>14832390.51645628</v>
      </c>
      <c r="I463" s="2">
        <f t="shared" si="59"/>
        <v>633.3763089355328</v>
      </c>
      <c r="J463" s="19"/>
    </row>
    <row r="464" spans="2:10" ht="14.25">
      <c r="B464" s="16">
        <f t="shared" si="60"/>
        <v>455</v>
      </c>
      <c r="C464" s="19">
        <f t="shared" si="61"/>
        <v>60428.99497145414</v>
      </c>
      <c r="D464" s="17">
        <f t="shared" si="62"/>
        <v>14892819.511427734</v>
      </c>
      <c r="E464" s="17">
        <f t="shared" si="56"/>
        <v>544100.0756392638</v>
      </c>
      <c r="F464" s="17">
        <f t="shared" si="57"/>
        <v>60812.34633832992</v>
      </c>
      <c r="G464" s="17">
        <f t="shared" si="63"/>
        <v>604912.4219775938</v>
      </c>
      <c r="H464" s="17">
        <f t="shared" si="58"/>
        <v>14348719.43578847</v>
      </c>
      <c r="I464" s="2">
        <f t="shared" si="59"/>
        <v>635.9567624197665</v>
      </c>
      <c r="J464" s="19"/>
    </row>
    <row r="465" spans="2:10" ht="14.25">
      <c r="B465" s="16">
        <f t="shared" si="60"/>
        <v>456</v>
      </c>
      <c r="C465" s="19">
        <f t="shared" si="61"/>
        <v>58458.459118241444</v>
      </c>
      <c r="D465" s="17">
        <f t="shared" si="62"/>
        <v>14407177.89490671</v>
      </c>
      <c r="E465" s="17">
        <f t="shared" si="56"/>
        <v>548547.6003254612</v>
      </c>
      <c r="F465" s="17">
        <f t="shared" si="57"/>
        <v>58829.30973753574</v>
      </c>
      <c r="G465" s="17">
        <f t="shared" si="63"/>
        <v>607376.910062997</v>
      </c>
      <c r="H465" s="17">
        <f t="shared" si="58"/>
        <v>13858630.29458125</v>
      </c>
      <c r="I465" s="2">
        <f t="shared" si="59"/>
        <v>638.5477289909129</v>
      </c>
      <c r="J465" s="19"/>
    </row>
    <row r="466" spans="2:10" ht="14.25">
      <c r="B466" s="16">
        <f t="shared" si="60"/>
        <v>457</v>
      </c>
      <c r="C466" s="19">
        <f t="shared" si="61"/>
        <v>56461.77529194206</v>
      </c>
      <c r="D466" s="17">
        <f t="shared" si="62"/>
        <v>13915092.069873191</v>
      </c>
      <c r="E466" s="17">
        <f t="shared" si="56"/>
        <v>553031.479492608</v>
      </c>
      <c r="F466" s="17">
        <f t="shared" si="57"/>
        <v>56819.95928531553</v>
      </c>
      <c r="G466" s="17">
        <f t="shared" si="63"/>
        <v>609851.4387779235</v>
      </c>
      <c r="H466" s="17">
        <f t="shared" si="58"/>
        <v>13362060.590380583</v>
      </c>
      <c r="I466" s="2">
        <f t="shared" si="59"/>
        <v>641.1492514805894</v>
      </c>
      <c r="J466" s="19"/>
    </row>
    <row r="467" spans="2:10" ht="14.25">
      <c r="B467" s="16">
        <f t="shared" si="60"/>
        <v>458</v>
      </c>
      <c r="C467" s="19">
        <f t="shared" si="61"/>
        <v>54438.688849819824</v>
      </c>
      <c r="D467" s="17">
        <f t="shared" si="62"/>
        <v>13416499.279230403</v>
      </c>
      <c r="E467" s="17">
        <f t="shared" si="56"/>
        <v>557552.010305617</v>
      </c>
      <c r="F467" s="17">
        <f t="shared" si="57"/>
        <v>54784.03872352414</v>
      </c>
      <c r="G467" s="17">
        <f t="shared" si="63"/>
        <v>612336.0490291412</v>
      </c>
      <c r="H467" s="17">
        <f t="shared" si="58"/>
        <v>12858947.268924786</v>
      </c>
      <c r="I467" s="2">
        <f t="shared" si="59"/>
        <v>643.7613728949149</v>
      </c>
      <c r="J467" s="19"/>
    </row>
    <row r="468" spans="2:10" ht="14.25">
      <c r="B468" s="16">
        <f t="shared" si="60"/>
        <v>459</v>
      </c>
      <c r="C468" s="19">
        <f t="shared" si="61"/>
        <v>52388.94290100597</v>
      </c>
      <c r="D468" s="17">
        <f t="shared" si="62"/>
        <v>12911336.211825792</v>
      </c>
      <c r="E468" s="17">
        <f t="shared" si="56"/>
        <v>562109.4923584558</v>
      </c>
      <c r="F468" s="17">
        <f t="shared" si="57"/>
        <v>52721.28953162199</v>
      </c>
      <c r="G468" s="17">
        <f t="shared" si="63"/>
        <v>614830.7818900777</v>
      </c>
      <c r="H468" s="17">
        <f t="shared" si="58"/>
        <v>12349226.719467336</v>
      </c>
      <c r="I468" s="2">
        <f t="shared" si="59"/>
        <v>646.3841364152202</v>
      </c>
      <c r="J468" s="19"/>
    </row>
    <row r="469" spans="2:10" ht="14.25">
      <c r="B469" s="16">
        <f t="shared" si="60"/>
        <v>460</v>
      </c>
      <c r="C469" s="19">
        <f t="shared" si="61"/>
        <v>50312.27828744799</v>
      </c>
      <c r="D469" s="17">
        <f t="shared" si="62"/>
        <v>12399538.997754784</v>
      </c>
      <c r="E469" s="17">
        <f t="shared" si="56"/>
        <v>566704.2276939967</v>
      </c>
      <c r="F469" s="17">
        <f t="shared" si="57"/>
        <v>50631.45090749871</v>
      </c>
      <c r="G469" s="17">
        <f t="shared" si="63"/>
        <v>617335.6786014955</v>
      </c>
      <c r="H469" s="17">
        <f t="shared" si="58"/>
        <v>11832834.770060787</v>
      </c>
      <c r="I469" s="2">
        <f t="shared" si="59"/>
        <v>649.0175853987624</v>
      </c>
      <c r="J469" s="19"/>
    </row>
    <row r="470" spans="2:10" ht="14.25">
      <c r="B470" s="16">
        <f t="shared" si="60"/>
        <v>461</v>
      </c>
      <c r="C470" s="19">
        <f t="shared" si="61"/>
        <v>48208.433564685285</v>
      </c>
      <c r="D470" s="17">
        <f t="shared" si="62"/>
        <v>11881043.203625472</v>
      </c>
      <c r="E470" s="17">
        <f t="shared" si="56"/>
        <v>571336.5208240438</v>
      </c>
      <c r="F470" s="17">
        <f t="shared" si="57"/>
        <v>48514.259748137345</v>
      </c>
      <c r="G470" s="17">
        <f t="shared" si="63"/>
        <v>619850.7805721811</v>
      </c>
      <c r="H470" s="17">
        <f t="shared" si="58"/>
        <v>11309706.68280143</v>
      </c>
      <c r="I470" s="2">
        <f t="shared" si="59"/>
        <v>651.6617633794416</v>
      </c>
      <c r="J470" s="19"/>
    </row>
    <row r="471" spans="2:10" ht="14.25">
      <c r="B471" s="16">
        <f t="shared" si="60"/>
        <v>462</v>
      </c>
      <c r="C471" s="19">
        <f t="shared" si="61"/>
        <v>46077.144982488826</v>
      </c>
      <c r="D471" s="17">
        <f t="shared" si="62"/>
        <v>11355783.827783918</v>
      </c>
      <c r="E471" s="17">
        <f t="shared" si="56"/>
        <v>576006.6787495072</v>
      </c>
      <c r="F471" s="17">
        <f t="shared" si="57"/>
        <v>46369.450630117666</v>
      </c>
      <c r="G471" s="17">
        <f t="shared" si="63"/>
        <v>622376.1293796249</v>
      </c>
      <c r="H471" s="17">
        <f t="shared" si="58"/>
        <v>10779777.14903441</v>
      </c>
      <c r="I471" s="2">
        <f t="shared" si="59"/>
        <v>654.31671406852</v>
      </c>
      <c r="J471" s="19"/>
    </row>
    <row r="472" spans="2:10" ht="14.25">
      <c r="B472" s="16">
        <f t="shared" si="60"/>
        <v>463</v>
      </c>
      <c r="C472" s="19">
        <f t="shared" si="61"/>
        <v>43918.146465308964</v>
      </c>
      <c r="D472" s="17">
        <f t="shared" si="62"/>
        <v>10823695.29549972</v>
      </c>
      <c r="E472" s="17">
        <f t="shared" si="56"/>
        <v>580715.0109807487</v>
      </c>
      <c r="F472" s="17">
        <f t="shared" si="57"/>
        <v>44196.75578995719</v>
      </c>
      <c r="G472" s="17">
        <f t="shared" si="63"/>
        <v>624911.7667707059</v>
      </c>
      <c r="H472" s="17">
        <f t="shared" si="58"/>
        <v>10242980.28451897</v>
      </c>
      <c r="I472" s="2">
        <f t="shared" si="59"/>
        <v>656.9824813553452</v>
      </c>
      <c r="J472" s="19"/>
    </row>
    <row r="473" spans="2:10" ht="14.25">
      <c r="B473" s="16">
        <f t="shared" si="60"/>
        <v>464</v>
      </c>
      <c r="C473" s="19">
        <f t="shared" si="61"/>
        <v>41731.16959259845</v>
      </c>
      <c r="D473" s="17">
        <f t="shared" si="62"/>
        <v>10284711.454111569</v>
      </c>
      <c r="E473" s="17">
        <f t="shared" si="56"/>
        <v>585461.8295581</v>
      </c>
      <c r="F473" s="17">
        <f t="shared" si="57"/>
        <v>41995.90510428891</v>
      </c>
      <c r="G473" s="17">
        <f t="shared" si="63"/>
        <v>627457.7346623889</v>
      </c>
      <c r="H473" s="17">
        <f t="shared" si="58"/>
        <v>9699249.624553468</v>
      </c>
      <c r="I473" s="2">
        <f t="shared" si="59"/>
        <v>659.6591093080752</v>
      </c>
      <c r="J473" s="19"/>
    </row>
    <row r="474" spans="2:10" ht="14.25">
      <c r="B474" s="16">
        <f t="shared" si="60"/>
        <v>465</v>
      </c>
      <c r="C474" s="19">
        <f t="shared" si="61"/>
        <v>39515.9435789343</v>
      </c>
      <c r="D474" s="17">
        <f t="shared" si="62"/>
        <v>9738765.568132402</v>
      </c>
      <c r="E474" s="17">
        <f t="shared" si="56"/>
        <v>590247.4490725386</v>
      </c>
      <c r="F474" s="17">
        <f t="shared" si="57"/>
        <v>39766.62606987398</v>
      </c>
      <c r="G474" s="17">
        <f t="shared" si="63"/>
        <v>630014.0751424126</v>
      </c>
      <c r="H474" s="17">
        <f t="shared" si="58"/>
        <v>9148518.119059864</v>
      </c>
      <c r="I474" s="2">
        <f t="shared" si="59"/>
        <v>662.3466421744075</v>
      </c>
      <c r="J474" s="19"/>
    </row>
    <row r="475" spans="2:10" ht="14.25">
      <c r="B475" s="16">
        <f t="shared" si="60"/>
        <v>466</v>
      </c>
      <c r="C475" s="19">
        <f t="shared" si="61"/>
        <v>37272.195253999904</v>
      </c>
      <c r="D475" s="17">
        <f t="shared" si="62"/>
        <v>9185790.314313864</v>
      </c>
      <c r="E475" s="17">
        <f t="shared" si="56"/>
        <v>595072.1866865348</v>
      </c>
      <c r="F475" s="17">
        <f t="shared" si="57"/>
        <v>37508.64378344828</v>
      </c>
      <c r="G475" s="17">
        <f t="shared" si="63"/>
        <v>632580.830469983</v>
      </c>
      <c r="H475" s="17">
        <f t="shared" si="58"/>
        <v>8590718.12762733</v>
      </c>
      <c r="I475" s="2">
        <f t="shared" si="59"/>
        <v>665.04512438231</v>
      </c>
      <c r="J475" s="19"/>
    </row>
    <row r="476" spans="2:10" ht="14.25">
      <c r="B476" s="16">
        <f t="shared" si="60"/>
        <v>467</v>
      </c>
      <c r="C476" s="19">
        <f t="shared" si="61"/>
        <v>34999.64904238656</v>
      </c>
      <c r="D476" s="17">
        <f t="shared" si="62"/>
        <v>8625717.776669716</v>
      </c>
      <c r="E476" s="17">
        <f t="shared" si="56"/>
        <v>599936.3621550823</v>
      </c>
      <c r="F476" s="17">
        <f t="shared" si="57"/>
        <v>35221.68092140134</v>
      </c>
      <c r="G476" s="17">
        <f t="shared" si="63"/>
        <v>635158.0430764836</v>
      </c>
      <c r="H476" s="17">
        <f t="shared" si="58"/>
        <v>8025781.414514634</v>
      </c>
      <c r="I476" s="2">
        <f t="shared" si="59"/>
        <v>667.7546005407553</v>
      </c>
      <c r="J476" s="19"/>
    </row>
    <row r="477" spans="2:10" ht="14.25">
      <c r="B477" s="16">
        <f t="shared" si="60"/>
        <v>468</v>
      </c>
      <c r="C477" s="19">
        <f t="shared" si="61"/>
        <v>32698.02694323659</v>
      </c>
      <c r="D477" s="17">
        <f t="shared" si="62"/>
        <v>8058479.44145787</v>
      </c>
      <c r="E477" s="17">
        <f t="shared" si="56"/>
        <v>604840.2978468713</v>
      </c>
      <c r="F477" s="17">
        <f t="shared" si="57"/>
        <v>32905.45771928631</v>
      </c>
      <c r="G477" s="17">
        <f t="shared" si="63"/>
        <v>637745.7555661576</v>
      </c>
      <c r="H477" s="17">
        <f t="shared" si="58"/>
        <v>7453639.143610999</v>
      </c>
      <c r="I477" s="2">
        <f t="shared" si="59"/>
        <v>670.475115440459</v>
      </c>
      <c r="J477" s="19"/>
    </row>
    <row r="478" spans="2:10" ht="14.25">
      <c r="B478" s="16">
        <f t="shared" si="60"/>
        <v>469</v>
      </c>
      <c r="C478" s="19">
        <f t="shared" si="61"/>
        <v>30367.04850971885</v>
      </c>
      <c r="D478" s="17">
        <f t="shared" si="62"/>
        <v>7484006.192120718</v>
      </c>
      <c r="E478" s="17">
        <f t="shared" si="56"/>
        <v>609784.3187656718</v>
      </c>
      <c r="F478" s="17">
        <f t="shared" si="57"/>
        <v>30559.691951159602</v>
      </c>
      <c r="G478" s="17">
        <f t="shared" si="63"/>
        <v>640344.0107168314</v>
      </c>
      <c r="H478" s="17">
        <f t="shared" si="58"/>
        <v>6874221.873355046</v>
      </c>
      <c r="I478" s="2">
        <f t="shared" si="59"/>
        <v>673.2067140546194</v>
      </c>
      <c r="J478" s="19"/>
    </row>
    <row r="479" spans="2:10" ht="14.25">
      <c r="B479" s="16">
        <f t="shared" si="60"/>
        <v>470</v>
      </c>
      <c r="C479" s="19">
        <f t="shared" si="61"/>
        <v>28006.43082831148</v>
      </c>
      <c r="D479" s="17">
        <f t="shared" si="62"/>
        <v>6902228.304183357</v>
      </c>
      <c r="E479" s="17">
        <f t="shared" si="56"/>
        <v>614768.7525718639</v>
      </c>
      <c r="F479" s="17">
        <f t="shared" si="57"/>
        <v>28184.09890874871</v>
      </c>
      <c r="G479" s="17">
        <f t="shared" si="63"/>
        <v>642952.8514806126</v>
      </c>
      <c r="H479" s="17">
        <f t="shared" si="58"/>
        <v>6287459.551611493</v>
      </c>
      <c r="I479" s="2">
        <f t="shared" si="59"/>
        <v>675.949441539661</v>
      </c>
      <c r="J479" s="19"/>
    </row>
    <row r="480" spans="2:10" ht="14.25">
      <c r="B480" s="16">
        <f t="shared" si="60"/>
        <v>471</v>
      </c>
      <c r="C480" s="19">
        <f t="shared" si="61"/>
        <v>25615.888497946784</v>
      </c>
      <c r="D480" s="17">
        <f t="shared" si="62"/>
        <v>6313075.44010944</v>
      </c>
      <c r="E480" s="17">
        <f t="shared" si="56"/>
        <v>619793.9296041499</v>
      </c>
      <c r="F480" s="17">
        <f t="shared" si="57"/>
        <v>25778.39138044688</v>
      </c>
      <c r="G480" s="17">
        <f t="shared" si="63"/>
        <v>645572.3209845967</v>
      </c>
      <c r="H480" s="17">
        <f t="shared" si="58"/>
        <v>5693281.510505291</v>
      </c>
      <c r="I480" s="2">
        <f t="shared" si="59"/>
        <v>678.7033432359816</v>
      </c>
      <c r="J480" s="19"/>
    </row>
    <row r="481" spans="2:10" ht="14.25">
      <c r="B481" s="16">
        <f t="shared" si="60"/>
        <v>472</v>
      </c>
      <c r="C481" s="19">
        <f t="shared" si="61"/>
        <v>23195.13360895496</v>
      </c>
      <c r="D481" s="17">
        <f t="shared" si="62"/>
        <v>5716476.644114246</v>
      </c>
      <c r="E481" s="17">
        <f t="shared" si="56"/>
        <v>624860.1829014537</v>
      </c>
      <c r="F481" s="17">
        <f t="shared" si="57"/>
        <v>23342.27963013317</v>
      </c>
      <c r="G481" s="17">
        <f t="shared" si="63"/>
        <v>648202.4625315869</v>
      </c>
      <c r="H481" s="17">
        <f t="shared" si="58"/>
        <v>5091616.4612127915</v>
      </c>
      <c r="I481" s="2">
        <f t="shared" si="59"/>
        <v>681.468464668701</v>
      </c>
      <c r="J481" s="19"/>
    </row>
    <row r="482" spans="2:10" ht="14.25">
      <c r="B482" s="16">
        <f t="shared" si="60"/>
        <v>473</v>
      </c>
      <c r="C482" s="19">
        <f t="shared" si="61"/>
        <v>20743.875721842982</v>
      </c>
      <c r="D482" s="17">
        <f t="shared" si="62"/>
        <v>5112360.3369346345</v>
      </c>
      <c r="E482" s="17">
        <f t="shared" si="56"/>
        <v>629967.8482249904</v>
      </c>
      <c r="F482" s="17">
        <f t="shared" si="57"/>
        <v>20875.471375816425</v>
      </c>
      <c r="G482" s="17">
        <f t="shared" si="63"/>
        <v>650843.3196008068</v>
      </c>
      <c r="H482" s="17">
        <f t="shared" si="58"/>
        <v>4482392.488709644</v>
      </c>
      <c r="I482" s="2">
        <f t="shared" si="59"/>
        <v>684.2448515484141</v>
      </c>
      <c r="J482" s="19"/>
    </row>
    <row r="483" spans="2:10" ht="14.25">
      <c r="B483" s="16">
        <f t="shared" si="60"/>
        <v>474</v>
      </c>
      <c r="C483" s="19">
        <f t="shared" si="61"/>
        <v>18261.821845898405</v>
      </c>
      <c r="D483" s="17">
        <f t="shared" si="62"/>
        <v>4500654.310555543</v>
      </c>
      <c r="E483" s="17">
        <f t="shared" si="56"/>
        <v>635117.264080521</v>
      </c>
      <c r="F483" s="17">
        <f t="shared" si="57"/>
        <v>18377.6717681018</v>
      </c>
      <c r="G483" s="17">
        <f t="shared" si="63"/>
        <v>653494.9358486227</v>
      </c>
      <c r="H483" s="17">
        <f t="shared" si="58"/>
        <v>3865537.046475022</v>
      </c>
      <c r="I483" s="2">
        <f t="shared" si="59"/>
        <v>687.0325497719464</v>
      </c>
      <c r="J483" s="19"/>
    </row>
    <row r="484" spans="2:10" ht="14.25">
      <c r="B484" s="16">
        <f t="shared" si="60"/>
        <v>475</v>
      </c>
      <c r="C484" s="19">
        <f t="shared" si="61"/>
        <v>15748.676417617593</v>
      </c>
      <c r="D484" s="17">
        <f t="shared" si="62"/>
        <v>3881285.7228926397</v>
      </c>
      <c r="E484" s="17">
        <f t="shared" si="56"/>
        <v>640308.771740782</v>
      </c>
      <c r="F484" s="17">
        <f t="shared" si="57"/>
        <v>15848.58336847828</v>
      </c>
      <c r="G484" s="17">
        <f t="shared" si="63"/>
        <v>656157.3551092602</v>
      </c>
      <c r="H484" s="17">
        <f t="shared" si="58"/>
        <v>3240976.9511518576</v>
      </c>
      <c r="I484" s="2">
        <f t="shared" si="59"/>
        <v>689.8316054231128</v>
      </c>
      <c r="J484" s="19"/>
    </row>
    <row r="485" spans="2:10" ht="14.25">
      <c r="B485" s="16">
        <f t="shared" si="60"/>
        <v>476</v>
      </c>
      <c r="C485" s="19">
        <f t="shared" si="61"/>
        <v>13204.141278943513</v>
      </c>
      <c r="D485" s="17">
        <f t="shared" si="62"/>
        <v>3254181.092430801</v>
      </c>
      <c r="E485" s="17">
        <f t="shared" si="56"/>
        <v>645542.7152681045</v>
      </c>
      <c r="F485" s="17">
        <f t="shared" si="57"/>
        <v>13287.906127425771</v>
      </c>
      <c r="G485" s="17">
        <f t="shared" si="63"/>
        <v>658830.6213955302</v>
      </c>
      <c r="H485" s="17">
        <f t="shared" si="58"/>
        <v>2608638.377162697</v>
      </c>
      <c r="I485" s="2">
        <f t="shared" si="59"/>
        <v>692.6420647734794</v>
      </c>
      <c r="J485" s="19"/>
    </row>
    <row r="486" spans="2:10" ht="14.25">
      <c r="B486" s="16">
        <f t="shared" si="60"/>
        <v>477</v>
      </c>
      <c r="C486" s="19">
        <f t="shared" si="61"/>
        <v>10627.915655336343</v>
      </c>
      <c r="D486" s="17">
        <f t="shared" si="62"/>
        <v>2619266.292818033</v>
      </c>
      <c r="E486" s="17">
        <f t="shared" si="56"/>
        <v>650819.4415372179</v>
      </c>
      <c r="F486" s="17">
        <f t="shared" si="57"/>
        <v>10695.337362340302</v>
      </c>
      <c r="G486" s="17">
        <f t="shared" si="63"/>
        <v>661514.7788995582</v>
      </c>
      <c r="H486" s="17">
        <f t="shared" si="58"/>
        <v>1968446.8512808152</v>
      </c>
      <c r="I486" s="2">
        <f t="shared" si="59"/>
        <v>695.4639742831283</v>
      </c>
      <c r="J486" s="19"/>
    </row>
    <row r="487" spans="2:10" ht="14.25">
      <c r="B487" s="16">
        <f t="shared" si="60"/>
        <v>478</v>
      </c>
      <c r="C487" s="19">
        <f t="shared" si="61"/>
        <v>8019.696133651072</v>
      </c>
      <c r="D487" s="17">
        <f t="shared" si="62"/>
        <v>1976466.5474144663</v>
      </c>
      <c r="E487" s="17">
        <f t="shared" si="56"/>
        <v>656139.3002582374</v>
      </c>
      <c r="F487" s="17">
        <f t="shared" si="57"/>
        <v>8070.571735275737</v>
      </c>
      <c r="G487" s="17">
        <f t="shared" si="63"/>
        <v>664209.8719935132</v>
      </c>
      <c r="H487" s="17">
        <f t="shared" si="58"/>
        <v>1320327.2471562289</v>
      </c>
      <c r="I487" s="2">
        <f t="shared" si="59"/>
        <v>698.2973806014259</v>
      </c>
      <c r="J487" s="19"/>
    </row>
    <row r="488" spans="2:10" ht="14.25">
      <c r="B488" s="16">
        <f t="shared" si="60"/>
        <v>479</v>
      </c>
      <c r="C488" s="19">
        <f t="shared" si="61"/>
        <v>5379.176639838144</v>
      </c>
      <c r="D488" s="17">
        <f t="shared" si="62"/>
        <v>1325706.423796067</v>
      </c>
      <c r="E488" s="17">
        <f t="shared" si="56"/>
        <v>661502.6439998487</v>
      </c>
      <c r="F488" s="17">
        <f t="shared" si="57"/>
        <v>5413.301230500608</v>
      </c>
      <c r="G488" s="17">
        <f t="shared" si="63"/>
        <v>666915.9452303493</v>
      </c>
      <c r="H488" s="17">
        <f t="shared" si="58"/>
        <v>664203.7797962183</v>
      </c>
      <c r="I488" s="2">
        <f t="shared" si="59"/>
        <v>701.1423305677935</v>
      </c>
      <c r="J488" s="19"/>
    </row>
    <row r="489" spans="2:10" ht="14.25">
      <c r="B489" s="16">
        <f t="shared" si="60"/>
        <v>480</v>
      </c>
      <c r="C489" s="19">
        <f t="shared" si="61"/>
        <v>2706.048416456906</v>
      </c>
      <c r="D489" s="17">
        <f t="shared" si="62"/>
        <v>666909.8282126752</v>
      </c>
      <c r="E489" s="17">
        <f t="shared" si="56"/>
        <v>666909.8282126581</v>
      </c>
      <c r="F489" s="17">
        <f t="shared" si="57"/>
        <v>2723.2151318684237</v>
      </c>
      <c r="G489" s="17">
        <f t="shared" si="63"/>
        <v>669633.0433445264</v>
      </c>
      <c r="H489" s="17">
        <f t="shared" si="58"/>
        <v>1.7113052308559418E-08</v>
      </c>
      <c r="I489" s="2">
        <f t="shared" si="59"/>
        <v>703.9988712124823</v>
      </c>
      <c r="J489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89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3" sqref="E23"/>
    </sheetView>
  </sheetViews>
  <sheetFormatPr defaultColWidth="9.140625" defaultRowHeight="12.75"/>
  <cols>
    <col min="1" max="1" width="2.140625" style="1" customWidth="1"/>
    <col min="2" max="2" width="14.28125" style="16" customWidth="1"/>
    <col min="3" max="7" width="14.7109375" style="1" customWidth="1"/>
    <col min="8" max="8" width="16.7109375" style="2" customWidth="1"/>
    <col min="9" max="9" width="0" style="1" hidden="1" customWidth="1"/>
    <col min="10" max="10" width="9.140625" style="1" customWidth="1"/>
    <col min="11" max="11" width="12.28125" style="1" bestFit="1" customWidth="1"/>
    <col min="12" max="12" width="13.421875" style="1" bestFit="1" customWidth="1"/>
    <col min="13" max="16384" width="9.140625" style="1" customWidth="1"/>
  </cols>
  <sheetData>
    <row r="1" ht="14.25">
      <c r="B1" s="1"/>
    </row>
    <row r="2" spans="2:4" ht="18.75">
      <c r="B2" s="18" t="s">
        <v>6</v>
      </c>
      <c r="D2" s="3"/>
    </row>
    <row r="3" ht="14.25">
      <c r="B3" s="4"/>
    </row>
    <row r="4" spans="2:8" ht="14.25">
      <c r="B4" s="5" t="s">
        <v>12</v>
      </c>
      <c r="C4" s="23">
        <v>218699</v>
      </c>
      <c r="D4" s="7"/>
      <c r="E4" s="7" t="s">
        <v>5</v>
      </c>
      <c r="F4" s="24">
        <f>IF(OR(Höfuðstól="",Fj.afborgana="",Höfuðstól=0,Fj.afborgana=0),"",PMT(C5/12,C6,-C4,0,0))</f>
        <v>914.0272532014376</v>
      </c>
      <c r="H4" s="21">
        <v>20000000</v>
      </c>
    </row>
    <row r="5" spans="2:10" ht="14.25">
      <c r="B5" s="5" t="s">
        <v>4</v>
      </c>
      <c r="C5" s="10">
        <v>0.04</v>
      </c>
      <c r="D5" s="7"/>
      <c r="E5" s="7" t="s">
        <v>9</v>
      </c>
      <c r="F5" s="24">
        <f>IF(F10="","",SUM(F10:F489))</f>
        <v>220034.0815366977</v>
      </c>
      <c r="H5" s="9"/>
      <c r="J5" s="1" t="s">
        <v>14</v>
      </c>
    </row>
    <row r="6" spans="2:10" ht="14.25">
      <c r="B6" s="5" t="s">
        <v>1</v>
      </c>
      <c r="C6" s="11">
        <v>480</v>
      </c>
      <c r="D6" s="7"/>
      <c r="E6" s="7" t="s">
        <v>10</v>
      </c>
      <c r="F6" s="24">
        <f>IF(G10="","",SUM(G10:G489))</f>
        <v>438733.08153669623</v>
      </c>
      <c r="G6" s="7"/>
      <c r="H6" s="22">
        <f>H4/J6</f>
        <v>218698.7424822307</v>
      </c>
      <c r="J6" s="1">
        <v>91.45</v>
      </c>
    </row>
    <row r="7" spans="2:7" ht="14.25">
      <c r="B7" s="5" t="s">
        <v>11</v>
      </c>
      <c r="C7" s="10"/>
      <c r="D7" s="7"/>
      <c r="E7" s="7"/>
      <c r="F7" s="12"/>
      <c r="G7" s="7"/>
    </row>
    <row r="8" spans="2:8" ht="14.25">
      <c r="B8" s="1"/>
      <c r="H8" s="2">
        <f>(1+Verðbólga)^(1/12)-1</f>
        <v>0</v>
      </c>
    </row>
    <row r="9" spans="2:12" ht="41.25" customHeight="1">
      <c r="B9" s="25" t="s">
        <v>2</v>
      </c>
      <c r="C9" s="25" t="s">
        <v>13</v>
      </c>
      <c r="D9" s="26" t="s">
        <v>7</v>
      </c>
      <c r="E9" s="27" t="s">
        <v>3</v>
      </c>
      <c r="F9" s="27" t="s">
        <v>4</v>
      </c>
      <c r="G9" s="27" t="s">
        <v>5</v>
      </c>
      <c r="H9" s="26" t="s">
        <v>8</v>
      </c>
      <c r="I9" s="28">
        <f>IF(OR(Verðbólga="",Verðbólga=0),"",100)</f>
      </c>
      <c r="J9" s="27" t="s">
        <v>15</v>
      </c>
      <c r="K9" s="27" t="s">
        <v>5</v>
      </c>
      <c r="L9" s="26" t="s">
        <v>8</v>
      </c>
    </row>
    <row r="10" spans="2:12" ht="14.25">
      <c r="B10" s="29">
        <f>IF(OR(Höfuðstól="",Vextir="",Fj.afborgana="",Höfuðstól=0,Fj.afborgana=0),"",1)</f>
        <v>1</v>
      </c>
      <c r="C10" s="30">
        <f>IF(B10="","",IF(Verðbólga=0,0,+Höfuðstól*I10/I9-Höfuðstól))</f>
        <v>0</v>
      </c>
      <c r="D10" s="31">
        <f>IF(B10="","",IF(OR(Verðbólga="",Verðbólga=0),Höfuðstól,Höfuðstól*I10/100))</f>
        <v>218699</v>
      </c>
      <c r="E10" s="31">
        <f aca="true" t="shared" si="0" ref="E10:E73">IF(B10="","",G10-F10)</f>
        <v>185.0305865347708</v>
      </c>
      <c r="F10" s="31">
        <f aca="true" t="shared" si="1" ref="F10:F73">IF(B10="","",D10*Vextir/12)</f>
        <v>728.9966666666668</v>
      </c>
      <c r="G10" s="31">
        <f>IF(B10="","",PMT(Vextir/12,Fj.afborgana,-D10))</f>
        <v>914.0272532014376</v>
      </c>
      <c r="H10" s="31">
        <f aca="true" t="shared" si="2" ref="H10:H73">IF(B10="","",D10-E10)</f>
        <v>218513.96941346524</v>
      </c>
      <c r="I10" s="28">
        <f aca="true" t="shared" si="3" ref="I10:I73">IF((OR(B10="",I9="")),"",I9*(1+Mán.verðbólga))</f>
      </c>
      <c r="J10" s="32">
        <v>91.45</v>
      </c>
      <c r="K10" s="33">
        <f>J10*G10</f>
        <v>83587.79230527148</v>
      </c>
      <c r="L10" s="33">
        <f>H10*J10</f>
        <v>19983102.502861395</v>
      </c>
    </row>
    <row r="11" spans="2:12" ht="14.25">
      <c r="B11" s="29">
        <f aca="true" t="shared" si="4" ref="B11:B74">IF(OR(B10="",B10=Fj.afborgana),"",B10+1)</f>
        <v>2</v>
      </c>
      <c r="C11" s="30">
        <f aca="true" t="shared" si="5" ref="C11:C74">IF(B11="","",IF(Verðbólga=0,0,+H10*I11/I10-H10))</f>
        <v>0</v>
      </c>
      <c r="D11" s="31">
        <f aca="true" t="shared" si="6" ref="D11:D74">IF(B11="","",IF(OR(Verðbólga="",Verðbólga=0),H10,H10*I11/I10))</f>
        <v>218513.96941346524</v>
      </c>
      <c r="E11" s="31">
        <f t="shared" si="0"/>
        <v>185.64735515655354</v>
      </c>
      <c r="F11" s="31">
        <f t="shared" si="1"/>
        <v>728.3798980448842</v>
      </c>
      <c r="G11" s="31">
        <f aca="true" t="shared" si="7" ref="G11:G74">IF(B11="","",PMT(Vextir/12,Fj.afborgana-B10,-D11))</f>
        <v>914.0272532014377</v>
      </c>
      <c r="H11" s="31">
        <f t="shared" si="2"/>
        <v>218328.3220583087</v>
      </c>
      <c r="I11" s="28">
        <f t="shared" si="3"/>
      </c>
      <c r="J11" s="34">
        <v>96.51</v>
      </c>
      <c r="K11" s="33">
        <f aca="true" t="shared" si="8" ref="K11:K74">J11*G11</f>
        <v>88212.77020647076</v>
      </c>
      <c r="L11" s="33">
        <f aca="true" t="shared" si="9" ref="L11:L74">H11*J11</f>
        <v>21070866.361847375</v>
      </c>
    </row>
    <row r="12" spans="2:12" ht="14.25">
      <c r="B12" s="29">
        <f t="shared" si="4"/>
        <v>3</v>
      </c>
      <c r="C12" s="30">
        <f t="shared" si="5"/>
        <v>0</v>
      </c>
      <c r="D12" s="31">
        <f t="shared" si="6"/>
        <v>218328.3220583087</v>
      </c>
      <c r="E12" s="31">
        <f t="shared" si="0"/>
        <v>186.26617967374193</v>
      </c>
      <c r="F12" s="31">
        <f t="shared" si="1"/>
        <v>727.7610735276957</v>
      </c>
      <c r="G12" s="31">
        <f t="shared" si="7"/>
        <v>914.0272532014376</v>
      </c>
      <c r="H12" s="31">
        <f t="shared" si="2"/>
        <v>218142.05587863494</v>
      </c>
      <c r="I12" s="28">
        <f t="shared" si="3"/>
      </c>
      <c r="J12" s="32">
        <v>115.54</v>
      </c>
      <c r="K12" s="33">
        <f t="shared" si="8"/>
        <v>105606.7088348941</v>
      </c>
      <c r="L12" s="33">
        <f t="shared" si="9"/>
        <v>25204133.136217482</v>
      </c>
    </row>
    <row r="13" spans="2:12" ht="14.25">
      <c r="B13" s="29">
        <f t="shared" si="4"/>
        <v>4</v>
      </c>
      <c r="C13" s="30">
        <f t="shared" si="5"/>
        <v>0</v>
      </c>
      <c r="D13" s="31">
        <f t="shared" si="6"/>
        <v>218142.05587863494</v>
      </c>
      <c r="E13" s="31">
        <f t="shared" si="0"/>
        <v>186.88706693932113</v>
      </c>
      <c r="F13" s="31">
        <f t="shared" si="1"/>
        <v>727.1401862621165</v>
      </c>
      <c r="G13" s="31">
        <f t="shared" si="7"/>
        <v>914.0272532014376</v>
      </c>
      <c r="H13" s="31">
        <f t="shared" si="2"/>
        <v>217955.16881169562</v>
      </c>
      <c r="I13" s="28">
        <f t="shared" si="3"/>
      </c>
      <c r="J13" s="32">
        <v>115.38</v>
      </c>
      <c r="K13" s="33">
        <f t="shared" si="8"/>
        <v>105460.46447438186</v>
      </c>
      <c r="L13" s="33">
        <f t="shared" si="9"/>
        <v>25147667.37749344</v>
      </c>
    </row>
    <row r="14" spans="2:12" ht="14.25">
      <c r="B14" s="29">
        <f t="shared" si="4"/>
        <v>5</v>
      </c>
      <c r="C14" s="30">
        <f t="shared" si="5"/>
        <v>0</v>
      </c>
      <c r="D14" s="31">
        <f t="shared" si="6"/>
        <v>217955.16881169562</v>
      </c>
      <c r="E14" s="31">
        <f t="shared" si="0"/>
        <v>187.51002382911906</v>
      </c>
      <c r="F14" s="31">
        <f t="shared" si="1"/>
        <v>726.5172293723186</v>
      </c>
      <c r="G14" s="31">
        <f t="shared" si="7"/>
        <v>914.0272532014377</v>
      </c>
      <c r="H14" s="31">
        <f t="shared" si="2"/>
        <v>217767.6587878665</v>
      </c>
      <c r="I14" s="28">
        <f t="shared" si="3"/>
      </c>
      <c r="J14" s="32">
        <v>128.79</v>
      </c>
      <c r="K14" s="33">
        <f t="shared" si="8"/>
        <v>117717.56993981315</v>
      </c>
      <c r="L14" s="33">
        <f t="shared" si="9"/>
        <v>28046296.775289323</v>
      </c>
    </row>
    <row r="15" spans="2:12" ht="14.25">
      <c r="B15" s="29">
        <f t="shared" si="4"/>
        <v>6</v>
      </c>
      <c r="C15" s="30">
        <f t="shared" si="5"/>
        <v>0</v>
      </c>
      <c r="D15" s="31">
        <f t="shared" si="6"/>
        <v>217767.6587878665</v>
      </c>
      <c r="E15" s="31">
        <f t="shared" si="0"/>
        <v>188.1350572418827</v>
      </c>
      <c r="F15" s="31">
        <f t="shared" si="1"/>
        <v>725.892195959555</v>
      </c>
      <c r="G15" s="31">
        <f t="shared" si="7"/>
        <v>914.0272532014377</v>
      </c>
      <c r="H15" s="31">
        <f t="shared" si="2"/>
        <v>217579.5237306246</v>
      </c>
      <c r="I15" s="28">
        <f t="shared" si="3"/>
      </c>
      <c r="J15" s="32">
        <v>128.16</v>
      </c>
      <c r="K15" s="33">
        <f t="shared" si="8"/>
        <v>117141.73277029625</v>
      </c>
      <c r="L15" s="33">
        <f t="shared" si="9"/>
        <v>27884991.76131685</v>
      </c>
    </row>
    <row r="16" spans="2:12" ht="14.25">
      <c r="B16" s="29">
        <f t="shared" si="4"/>
        <v>7</v>
      </c>
      <c r="C16" s="30">
        <f t="shared" si="5"/>
        <v>0</v>
      </c>
      <c r="D16" s="31">
        <f t="shared" si="6"/>
        <v>217579.5237306246</v>
      </c>
      <c r="E16" s="31">
        <f t="shared" si="0"/>
        <v>188.76217409935578</v>
      </c>
      <c r="F16" s="31">
        <f t="shared" si="1"/>
        <v>725.265079102082</v>
      </c>
      <c r="G16" s="31">
        <f t="shared" si="7"/>
        <v>914.0272532014378</v>
      </c>
      <c r="H16" s="31">
        <f t="shared" si="2"/>
        <v>217390.76155652525</v>
      </c>
      <c r="I16" s="28">
        <f t="shared" si="3"/>
      </c>
      <c r="J16" s="32">
        <v>120.99</v>
      </c>
      <c r="K16" s="33">
        <f t="shared" si="8"/>
        <v>110588.15736484196</v>
      </c>
      <c r="L16" s="33">
        <f t="shared" si="9"/>
        <v>26302108.24072399</v>
      </c>
    </row>
    <row r="17" spans="2:12" ht="14.25">
      <c r="B17" s="29">
        <f t="shared" si="4"/>
        <v>8</v>
      </c>
      <c r="C17" s="30">
        <f t="shared" si="5"/>
        <v>0</v>
      </c>
      <c r="D17" s="31">
        <f t="shared" si="6"/>
        <v>217390.76155652525</v>
      </c>
      <c r="E17" s="31">
        <f t="shared" si="0"/>
        <v>189.39138134635334</v>
      </c>
      <c r="F17" s="31">
        <f t="shared" si="1"/>
        <v>724.6358718550841</v>
      </c>
      <c r="G17" s="31">
        <f t="shared" si="7"/>
        <v>914.0272532014375</v>
      </c>
      <c r="H17" s="31">
        <f t="shared" si="2"/>
        <v>217201.3701751789</v>
      </c>
      <c r="I17" s="28">
        <f t="shared" si="3"/>
      </c>
      <c r="J17" s="32">
        <v>138.56</v>
      </c>
      <c r="K17" s="33">
        <f t="shared" si="8"/>
        <v>126647.61620359118</v>
      </c>
      <c r="L17" s="33">
        <f t="shared" si="9"/>
        <v>30095421.851472788</v>
      </c>
    </row>
    <row r="18" spans="2:12" ht="14.25">
      <c r="B18" s="29">
        <f t="shared" si="4"/>
        <v>9</v>
      </c>
      <c r="C18" s="30">
        <f t="shared" si="5"/>
        <v>0</v>
      </c>
      <c r="D18" s="31">
        <f t="shared" si="6"/>
        <v>217201.3701751789</v>
      </c>
      <c r="E18" s="31">
        <f t="shared" si="0"/>
        <v>190.02268595084115</v>
      </c>
      <c r="F18" s="31">
        <f t="shared" si="1"/>
        <v>724.0045672505963</v>
      </c>
      <c r="G18" s="31">
        <f t="shared" si="7"/>
        <v>914.0272532014375</v>
      </c>
      <c r="H18" s="31">
        <f t="shared" si="2"/>
        <v>217011.34748922804</v>
      </c>
      <c r="I18" s="28">
        <f t="shared" si="3"/>
      </c>
      <c r="J18" s="32">
        <v>152.42</v>
      </c>
      <c r="K18" s="33">
        <f t="shared" si="8"/>
        <v>139316.0339329631</v>
      </c>
      <c r="L18" s="33">
        <f t="shared" si="9"/>
        <v>33076869.584308136</v>
      </c>
    </row>
    <row r="19" spans="2:12" ht="14.25">
      <c r="B19" s="29">
        <f t="shared" si="4"/>
        <v>10</v>
      </c>
      <c r="C19" s="30">
        <f t="shared" si="5"/>
        <v>0</v>
      </c>
      <c r="D19" s="31">
        <f t="shared" si="6"/>
        <v>217011.34748922804</v>
      </c>
      <c r="E19" s="31">
        <f t="shared" si="0"/>
        <v>190.65609490401062</v>
      </c>
      <c r="F19" s="31">
        <f t="shared" si="1"/>
        <v>723.3711582974269</v>
      </c>
      <c r="G19" s="31">
        <f t="shared" si="7"/>
        <v>914.0272532014375</v>
      </c>
      <c r="H19" s="31">
        <f t="shared" si="2"/>
        <v>216820.69139432404</v>
      </c>
      <c r="I19" s="28">
        <f t="shared" si="3"/>
      </c>
      <c r="J19" s="32">
        <v>178</v>
      </c>
      <c r="K19" s="33">
        <f t="shared" si="8"/>
        <v>162696.85106985588</v>
      </c>
      <c r="L19" s="33">
        <f t="shared" si="9"/>
        <v>38594083.06818968</v>
      </c>
    </row>
    <row r="20" spans="2:12" ht="14.25">
      <c r="B20" s="29">
        <f t="shared" si="4"/>
        <v>11</v>
      </c>
      <c r="C20" s="30">
        <f t="shared" si="5"/>
        <v>0</v>
      </c>
      <c r="D20" s="31">
        <f t="shared" si="6"/>
        <v>216820.69139432404</v>
      </c>
      <c r="E20" s="31">
        <f t="shared" si="0"/>
        <v>191.29161522035747</v>
      </c>
      <c r="F20" s="31">
        <f t="shared" si="1"/>
        <v>722.7356379810802</v>
      </c>
      <c r="G20" s="31">
        <f t="shared" si="7"/>
        <v>914.0272532014377</v>
      </c>
      <c r="H20" s="31">
        <f t="shared" si="2"/>
        <v>216629.39977910367</v>
      </c>
      <c r="I20" s="28">
        <f t="shared" si="3"/>
      </c>
      <c r="J20" s="32">
        <v>174.48</v>
      </c>
      <c r="K20" s="33">
        <f t="shared" si="8"/>
        <v>159479.47513858683</v>
      </c>
      <c r="L20" s="33">
        <f t="shared" si="9"/>
        <v>37797497.673458</v>
      </c>
    </row>
    <row r="21" spans="2:12" ht="14.25">
      <c r="B21" s="29">
        <f t="shared" si="4"/>
        <v>12</v>
      </c>
      <c r="C21" s="30">
        <f t="shared" si="5"/>
        <v>0</v>
      </c>
      <c r="D21" s="31">
        <f t="shared" si="6"/>
        <v>216629.39977910367</v>
      </c>
      <c r="E21" s="31">
        <f t="shared" si="0"/>
        <v>191.92925393775863</v>
      </c>
      <c r="F21" s="31">
        <f t="shared" si="1"/>
        <v>722.097999263679</v>
      </c>
      <c r="G21" s="31">
        <f t="shared" si="7"/>
        <v>914.0272532014376</v>
      </c>
      <c r="H21" s="31">
        <f t="shared" si="2"/>
        <v>216437.4705251659</v>
      </c>
      <c r="I21" s="28">
        <f t="shared" si="3"/>
      </c>
      <c r="J21" s="32">
        <v>170.44</v>
      </c>
      <c r="K21" s="33">
        <f t="shared" si="8"/>
        <v>155786.80503565303</v>
      </c>
      <c r="L21" s="33">
        <f t="shared" si="9"/>
        <v>36889602.47630928</v>
      </c>
    </row>
    <row r="22" spans="2:12" s="41" customFormat="1" ht="14.25">
      <c r="B22" s="35">
        <f t="shared" si="4"/>
        <v>13</v>
      </c>
      <c r="C22" s="36">
        <f t="shared" si="5"/>
        <v>0</v>
      </c>
      <c r="D22" s="37">
        <f t="shared" si="6"/>
        <v>216437.4705251659</v>
      </c>
      <c r="E22" s="37">
        <f t="shared" si="0"/>
        <v>192.5690181175513</v>
      </c>
      <c r="F22" s="37">
        <f t="shared" si="1"/>
        <v>721.4582350838864</v>
      </c>
      <c r="G22" s="37">
        <f t="shared" si="7"/>
        <v>914.0272532014377</v>
      </c>
      <c r="H22" s="37">
        <f t="shared" si="2"/>
        <v>216244.90150704834</v>
      </c>
      <c r="I22" s="38">
        <f t="shared" si="3"/>
      </c>
      <c r="J22" s="39">
        <v>158.46</v>
      </c>
      <c r="K22" s="40">
        <f t="shared" si="8"/>
        <v>144836.75854229982</v>
      </c>
      <c r="L22" s="40">
        <f t="shared" si="9"/>
        <v>34266167.09280688</v>
      </c>
    </row>
    <row r="23" spans="2:12" ht="14.25">
      <c r="B23" s="29">
        <f t="shared" si="4"/>
        <v>14</v>
      </c>
      <c r="C23" s="30">
        <f t="shared" si="5"/>
        <v>0</v>
      </c>
      <c r="D23" s="31">
        <f t="shared" si="6"/>
        <v>216244.90150704834</v>
      </c>
      <c r="E23" s="31">
        <f t="shared" si="0"/>
        <v>193.21091484460976</v>
      </c>
      <c r="F23" s="31">
        <f t="shared" si="1"/>
        <v>720.8163383568277</v>
      </c>
      <c r="G23" s="31">
        <f t="shared" si="7"/>
        <v>914.0272532014375</v>
      </c>
      <c r="H23" s="31">
        <f t="shared" si="2"/>
        <v>216051.69059220373</v>
      </c>
      <c r="I23" s="28">
        <f t="shared" si="3"/>
      </c>
      <c r="J23" s="32">
        <v>91.45</v>
      </c>
      <c r="K23" s="33">
        <f t="shared" si="8"/>
        <v>83587.79230527146</v>
      </c>
      <c r="L23" s="33">
        <f t="shared" si="9"/>
        <v>19757927.10465703</v>
      </c>
    </row>
    <row r="24" spans="2:12" ht="14.25">
      <c r="B24" s="29">
        <f t="shared" si="4"/>
        <v>15</v>
      </c>
      <c r="C24" s="30">
        <f t="shared" si="5"/>
        <v>0</v>
      </c>
      <c r="D24" s="31">
        <f t="shared" si="6"/>
        <v>216051.69059220373</v>
      </c>
      <c r="E24" s="31">
        <f t="shared" si="0"/>
        <v>193.85495122742498</v>
      </c>
      <c r="F24" s="31">
        <f t="shared" si="1"/>
        <v>720.1723019740125</v>
      </c>
      <c r="G24" s="31">
        <f t="shared" si="7"/>
        <v>914.0272532014375</v>
      </c>
      <c r="H24" s="31">
        <f t="shared" si="2"/>
        <v>215857.8356409763</v>
      </c>
      <c r="I24" s="28">
        <f t="shared" si="3"/>
      </c>
      <c r="J24" s="32">
        <v>91.45</v>
      </c>
      <c r="K24" s="33">
        <f t="shared" si="8"/>
        <v>83587.79230527146</v>
      </c>
      <c r="L24" s="33">
        <f t="shared" si="9"/>
        <v>19740199.069367282</v>
      </c>
    </row>
    <row r="25" spans="2:12" ht="14.25">
      <c r="B25" s="29">
        <f t="shared" si="4"/>
        <v>16</v>
      </c>
      <c r="C25" s="30">
        <f t="shared" si="5"/>
        <v>0</v>
      </c>
      <c r="D25" s="31">
        <f t="shared" si="6"/>
        <v>215857.8356409763</v>
      </c>
      <c r="E25" s="31">
        <f t="shared" si="0"/>
        <v>194.50113439818347</v>
      </c>
      <c r="F25" s="31">
        <f t="shared" si="1"/>
        <v>719.5261188032542</v>
      </c>
      <c r="G25" s="31">
        <f t="shared" si="7"/>
        <v>914.0272532014377</v>
      </c>
      <c r="H25" s="31">
        <f t="shared" si="2"/>
        <v>215663.3345065781</v>
      </c>
      <c r="I25" s="28">
        <f t="shared" si="3"/>
      </c>
      <c r="J25" s="32">
        <v>91.45</v>
      </c>
      <c r="K25" s="33">
        <f t="shared" si="8"/>
        <v>83587.79230527148</v>
      </c>
      <c r="L25" s="33">
        <f t="shared" si="9"/>
        <v>19722411.94062657</v>
      </c>
    </row>
    <row r="26" spans="2:12" ht="14.25">
      <c r="B26" s="29">
        <f t="shared" si="4"/>
        <v>17</v>
      </c>
      <c r="C26" s="30">
        <f t="shared" si="5"/>
        <v>0</v>
      </c>
      <c r="D26" s="31">
        <f t="shared" si="6"/>
        <v>215663.3345065781</v>
      </c>
      <c r="E26" s="31">
        <f t="shared" si="0"/>
        <v>195.14947151284377</v>
      </c>
      <c r="F26" s="31">
        <f t="shared" si="1"/>
        <v>718.8777816885937</v>
      </c>
      <c r="G26" s="31">
        <f t="shared" si="7"/>
        <v>914.0272532014375</v>
      </c>
      <c r="H26" s="31">
        <f t="shared" si="2"/>
        <v>215468.18503506525</v>
      </c>
      <c r="I26" s="28">
        <f t="shared" si="3"/>
      </c>
      <c r="J26" s="32">
        <v>91.45</v>
      </c>
      <c r="K26" s="33">
        <f t="shared" si="8"/>
        <v>83587.79230527146</v>
      </c>
      <c r="L26" s="33">
        <f t="shared" si="9"/>
        <v>19704565.52145672</v>
      </c>
    </row>
    <row r="27" spans="2:12" ht="14.25">
      <c r="B27" s="29">
        <f t="shared" si="4"/>
        <v>18</v>
      </c>
      <c r="C27" s="30">
        <f t="shared" si="5"/>
        <v>0</v>
      </c>
      <c r="D27" s="31">
        <f t="shared" si="6"/>
        <v>215468.18503506525</v>
      </c>
      <c r="E27" s="31">
        <f t="shared" si="0"/>
        <v>195.79996975122003</v>
      </c>
      <c r="F27" s="31">
        <f t="shared" si="1"/>
        <v>718.2272834502174</v>
      </c>
      <c r="G27" s="31">
        <f t="shared" si="7"/>
        <v>914.0272532014375</v>
      </c>
      <c r="H27" s="31">
        <f t="shared" si="2"/>
        <v>215272.38506531404</v>
      </c>
      <c r="I27" s="28">
        <f t="shared" si="3"/>
      </c>
      <c r="J27" s="32">
        <v>91.45</v>
      </c>
      <c r="K27" s="33">
        <f t="shared" si="8"/>
        <v>83587.79230527146</v>
      </c>
      <c r="L27" s="33">
        <f t="shared" si="9"/>
        <v>19686659.61422297</v>
      </c>
    </row>
    <row r="28" spans="2:12" ht="14.25">
      <c r="B28" s="29">
        <f t="shared" si="4"/>
        <v>19</v>
      </c>
      <c r="C28" s="30">
        <f t="shared" si="5"/>
        <v>0</v>
      </c>
      <c r="D28" s="31">
        <f t="shared" si="6"/>
        <v>215272.38506531404</v>
      </c>
      <c r="E28" s="31">
        <f t="shared" si="0"/>
        <v>196.45263631705757</v>
      </c>
      <c r="F28" s="31">
        <f t="shared" si="1"/>
        <v>717.5746168843801</v>
      </c>
      <c r="G28" s="31">
        <f t="shared" si="7"/>
        <v>914.0272532014377</v>
      </c>
      <c r="H28" s="31">
        <f t="shared" si="2"/>
        <v>215075.93242899698</v>
      </c>
      <c r="I28" s="28">
        <f t="shared" si="3"/>
      </c>
      <c r="J28" s="32">
        <v>91.45</v>
      </c>
      <c r="K28" s="33">
        <f t="shared" si="8"/>
        <v>83587.79230527148</v>
      </c>
      <c r="L28" s="33">
        <f t="shared" si="9"/>
        <v>19668694.020631775</v>
      </c>
    </row>
    <row r="29" spans="2:12" ht="14.25">
      <c r="B29" s="29">
        <f t="shared" si="4"/>
        <v>20</v>
      </c>
      <c r="C29" s="30">
        <f t="shared" si="5"/>
        <v>0</v>
      </c>
      <c r="D29" s="31">
        <f t="shared" si="6"/>
        <v>215075.93242899698</v>
      </c>
      <c r="E29" s="31">
        <f t="shared" si="0"/>
        <v>197.1074784381144</v>
      </c>
      <c r="F29" s="31">
        <f t="shared" si="1"/>
        <v>716.9197747633233</v>
      </c>
      <c r="G29" s="31">
        <f t="shared" si="7"/>
        <v>914.0272532014377</v>
      </c>
      <c r="H29" s="31">
        <f t="shared" si="2"/>
        <v>214878.82495055886</v>
      </c>
      <c r="I29" s="28">
        <f t="shared" si="3"/>
      </c>
      <c r="J29" s="32">
        <v>91.45</v>
      </c>
      <c r="K29" s="33">
        <f t="shared" si="8"/>
        <v>83587.79230527148</v>
      </c>
      <c r="L29" s="33">
        <f t="shared" si="9"/>
        <v>19650668.54172861</v>
      </c>
    </row>
    <row r="30" spans="2:12" ht="14.25">
      <c r="B30" s="29">
        <f t="shared" si="4"/>
        <v>21</v>
      </c>
      <c r="C30" s="30">
        <f t="shared" si="5"/>
        <v>0</v>
      </c>
      <c r="D30" s="31">
        <f t="shared" si="6"/>
        <v>214878.82495055886</v>
      </c>
      <c r="E30" s="31">
        <f t="shared" si="0"/>
        <v>197.76450336624146</v>
      </c>
      <c r="F30" s="31">
        <f t="shared" si="1"/>
        <v>716.2627498351962</v>
      </c>
      <c r="G30" s="31">
        <f t="shared" si="7"/>
        <v>914.0272532014377</v>
      </c>
      <c r="H30" s="31">
        <f t="shared" si="2"/>
        <v>214681.0604471926</v>
      </c>
      <c r="I30" s="28">
        <f t="shared" si="3"/>
      </c>
      <c r="J30" s="32">
        <v>91.45</v>
      </c>
      <c r="K30" s="33">
        <f t="shared" si="8"/>
        <v>83587.79230527148</v>
      </c>
      <c r="L30" s="33">
        <f t="shared" si="9"/>
        <v>19632582.977895763</v>
      </c>
    </row>
    <row r="31" spans="2:12" ht="14.25">
      <c r="B31" s="29">
        <f t="shared" si="4"/>
        <v>22</v>
      </c>
      <c r="C31" s="30">
        <f t="shared" si="5"/>
        <v>0</v>
      </c>
      <c r="D31" s="31">
        <f t="shared" si="6"/>
        <v>214681.0604471926</v>
      </c>
      <c r="E31" s="31">
        <f t="shared" si="0"/>
        <v>198.42371837746225</v>
      </c>
      <c r="F31" s="31">
        <f t="shared" si="1"/>
        <v>715.6035348239753</v>
      </c>
      <c r="G31" s="31">
        <f t="shared" si="7"/>
        <v>914.0272532014376</v>
      </c>
      <c r="H31" s="31">
        <f t="shared" si="2"/>
        <v>214482.63672881515</v>
      </c>
      <c r="I31" s="28">
        <f t="shared" si="3"/>
      </c>
      <c r="J31" s="32">
        <v>91.45</v>
      </c>
      <c r="K31" s="33">
        <f t="shared" si="8"/>
        <v>83587.79230527148</v>
      </c>
      <c r="L31" s="33">
        <f t="shared" si="9"/>
        <v>19614437.128850147</v>
      </c>
    </row>
    <row r="32" spans="2:12" ht="14.25">
      <c r="B32" s="29">
        <f t="shared" si="4"/>
        <v>23</v>
      </c>
      <c r="C32" s="30">
        <f t="shared" si="5"/>
        <v>0</v>
      </c>
      <c r="D32" s="31">
        <f t="shared" si="6"/>
        <v>214482.63672881515</v>
      </c>
      <c r="E32" s="31">
        <f t="shared" si="0"/>
        <v>199.08513077205373</v>
      </c>
      <c r="F32" s="31">
        <f t="shared" si="1"/>
        <v>714.9421224293839</v>
      </c>
      <c r="G32" s="31">
        <f t="shared" si="7"/>
        <v>914.0272532014376</v>
      </c>
      <c r="H32" s="31">
        <f t="shared" si="2"/>
        <v>214283.5515980431</v>
      </c>
      <c r="I32" s="28">
        <f t="shared" si="3"/>
      </c>
      <c r="J32" s="32">
        <v>91.45</v>
      </c>
      <c r="K32" s="33">
        <f t="shared" si="8"/>
        <v>83587.79230527148</v>
      </c>
      <c r="L32" s="33">
        <f t="shared" si="9"/>
        <v>19596230.793641042</v>
      </c>
    </row>
    <row r="33" spans="2:12" ht="14.25">
      <c r="B33" s="29">
        <f t="shared" si="4"/>
        <v>24</v>
      </c>
      <c r="C33" s="30">
        <f t="shared" si="5"/>
        <v>0</v>
      </c>
      <c r="D33" s="31">
        <f t="shared" si="6"/>
        <v>214283.5515980431</v>
      </c>
      <c r="E33" s="31">
        <f t="shared" si="0"/>
        <v>199.7487478746275</v>
      </c>
      <c r="F33" s="31">
        <f t="shared" si="1"/>
        <v>714.2785053268103</v>
      </c>
      <c r="G33" s="31">
        <f t="shared" si="7"/>
        <v>914.0272532014378</v>
      </c>
      <c r="H33" s="31">
        <f t="shared" si="2"/>
        <v>214083.80285016846</v>
      </c>
      <c r="I33" s="28">
        <f t="shared" si="3"/>
      </c>
      <c r="J33" s="32">
        <v>91.45</v>
      </c>
      <c r="K33" s="33">
        <f t="shared" si="8"/>
        <v>83587.79230527149</v>
      </c>
      <c r="L33" s="33">
        <f t="shared" si="9"/>
        <v>19577963.770647906</v>
      </c>
    </row>
    <row r="34" spans="2:12" ht="14.25">
      <c r="B34" s="29">
        <f t="shared" si="4"/>
        <v>25</v>
      </c>
      <c r="C34" s="30">
        <f t="shared" si="5"/>
        <v>0</v>
      </c>
      <c r="D34" s="31">
        <f t="shared" si="6"/>
        <v>214083.80285016846</v>
      </c>
      <c r="E34" s="31">
        <f t="shared" si="0"/>
        <v>200.4145770342094</v>
      </c>
      <c r="F34" s="31">
        <f t="shared" si="1"/>
        <v>713.6126761672282</v>
      </c>
      <c r="G34" s="31">
        <f t="shared" si="7"/>
        <v>914.0272532014376</v>
      </c>
      <c r="H34" s="31">
        <f t="shared" si="2"/>
        <v>213883.38827313425</v>
      </c>
      <c r="I34" s="28">
        <f t="shared" si="3"/>
      </c>
      <c r="J34" s="32">
        <v>91.45</v>
      </c>
      <c r="K34" s="33">
        <f t="shared" si="8"/>
        <v>83587.79230527148</v>
      </c>
      <c r="L34" s="33">
        <f t="shared" si="9"/>
        <v>19559635.85757813</v>
      </c>
    </row>
    <row r="35" spans="2:12" ht="14.25">
      <c r="B35" s="29">
        <f t="shared" si="4"/>
        <v>26</v>
      </c>
      <c r="C35" s="30">
        <f t="shared" si="5"/>
        <v>0</v>
      </c>
      <c r="D35" s="31">
        <f t="shared" si="6"/>
        <v>213883.38827313425</v>
      </c>
      <c r="E35" s="31">
        <f t="shared" si="0"/>
        <v>201.08262562432344</v>
      </c>
      <c r="F35" s="31">
        <f t="shared" si="1"/>
        <v>712.9446275771141</v>
      </c>
      <c r="G35" s="31">
        <f t="shared" si="7"/>
        <v>914.0272532014376</v>
      </c>
      <c r="H35" s="31">
        <f t="shared" si="2"/>
        <v>213682.30564750993</v>
      </c>
      <c r="I35" s="28">
        <f t="shared" si="3"/>
      </c>
      <c r="J35" s="32">
        <v>91.45</v>
      </c>
      <c r="K35" s="33">
        <f t="shared" si="8"/>
        <v>83587.79230527148</v>
      </c>
      <c r="L35" s="33">
        <f t="shared" si="9"/>
        <v>19541246.851464782</v>
      </c>
    </row>
    <row r="36" spans="2:12" ht="14.25">
      <c r="B36" s="29">
        <f t="shared" si="4"/>
        <v>27</v>
      </c>
      <c r="C36" s="30">
        <f t="shared" si="5"/>
        <v>0</v>
      </c>
      <c r="D36" s="31">
        <f t="shared" si="6"/>
        <v>213682.30564750993</v>
      </c>
      <c r="E36" s="31">
        <f t="shared" si="0"/>
        <v>201.75290104307112</v>
      </c>
      <c r="F36" s="31">
        <f t="shared" si="1"/>
        <v>712.2743521583665</v>
      </c>
      <c r="G36" s="31">
        <f t="shared" si="7"/>
        <v>914.0272532014376</v>
      </c>
      <c r="H36" s="31">
        <f t="shared" si="2"/>
        <v>213480.55274646686</v>
      </c>
      <c r="I36" s="28">
        <f t="shared" si="3"/>
      </c>
      <c r="J36" s="32">
        <v>91.45</v>
      </c>
      <c r="K36" s="33">
        <f t="shared" si="8"/>
        <v>83587.79230527148</v>
      </c>
      <c r="L36" s="33">
        <f t="shared" si="9"/>
        <v>19522796.548664395</v>
      </c>
    </row>
    <row r="37" spans="2:12" ht="14.25">
      <c r="B37" s="29">
        <f t="shared" si="4"/>
        <v>28</v>
      </c>
      <c r="C37" s="30">
        <f t="shared" si="5"/>
        <v>0</v>
      </c>
      <c r="D37" s="31">
        <f t="shared" si="6"/>
        <v>213480.55274646686</v>
      </c>
      <c r="E37" s="31">
        <f t="shared" si="0"/>
        <v>202.4254107132149</v>
      </c>
      <c r="F37" s="31">
        <f t="shared" si="1"/>
        <v>711.6018424882228</v>
      </c>
      <c r="G37" s="31">
        <f t="shared" si="7"/>
        <v>914.0272532014377</v>
      </c>
      <c r="H37" s="31">
        <f t="shared" si="2"/>
        <v>213278.12733575364</v>
      </c>
      <c r="I37" s="28">
        <f t="shared" si="3"/>
      </c>
      <c r="J37" s="32">
        <v>91.45</v>
      </c>
      <c r="K37" s="33">
        <f t="shared" si="8"/>
        <v>83587.79230527148</v>
      </c>
      <c r="L37" s="33">
        <f t="shared" si="9"/>
        <v>19504284.74485467</v>
      </c>
    </row>
    <row r="38" spans="2:12" ht="14.25">
      <c r="B38" s="29">
        <f t="shared" si="4"/>
        <v>29</v>
      </c>
      <c r="C38" s="30">
        <f t="shared" si="5"/>
        <v>0</v>
      </c>
      <c r="D38" s="31">
        <f t="shared" si="6"/>
        <v>213278.12733575364</v>
      </c>
      <c r="E38" s="31">
        <f t="shared" si="0"/>
        <v>203.10016208225886</v>
      </c>
      <c r="F38" s="31">
        <f t="shared" si="1"/>
        <v>710.9270911191788</v>
      </c>
      <c r="G38" s="31">
        <f t="shared" si="7"/>
        <v>914.0272532014377</v>
      </c>
      <c r="H38" s="31">
        <f t="shared" si="2"/>
        <v>213075.02717367138</v>
      </c>
      <c r="I38" s="28">
        <f t="shared" si="3"/>
      </c>
      <c r="J38" s="32">
        <v>91.45</v>
      </c>
      <c r="K38" s="33">
        <f t="shared" si="8"/>
        <v>83587.79230527148</v>
      </c>
      <c r="L38" s="33">
        <f t="shared" si="9"/>
        <v>19485711.23503225</v>
      </c>
    </row>
    <row r="39" spans="2:12" ht="14.25">
      <c r="B39" s="29">
        <f t="shared" si="4"/>
        <v>30</v>
      </c>
      <c r="C39" s="30">
        <f t="shared" si="5"/>
        <v>0</v>
      </c>
      <c r="D39" s="31">
        <f t="shared" si="6"/>
        <v>213075.02717367138</v>
      </c>
      <c r="E39" s="31">
        <f t="shared" si="0"/>
        <v>203.77716262253296</v>
      </c>
      <c r="F39" s="31">
        <f t="shared" si="1"/>
        <v>710.2500905789046</v>
      </c>
      <c r="G39" s="31">
        <f t="shared" si="7"/>
        <v>914.0272532014376</v>
      </c>
      <c r="H39" s="31">
        <f t="shared" si="2"/>
        <v>212871.25001104883</v>
      </c>
      <c r="I39" s="28">
        <f t="shared" si="3"/>
      </c>
      <c r="J39" s="32">
        <v>91.45</v>
      </c>
      <c r="K39" s="33">
        <f t="shared" si="8"/>
        <v>83587.79230527148</v>
      </c>
      <c r="L39" s="33">
        <f t="shared" si="9"/>
        <v>19467075.813510418</v>
      </c>
    </row>
    <row r="40" spans="2:12" ht="14.25">
      <c r="B40" s="29">
        <f t="shared" si="4"/>
        <v>31</v>
      </c>
      <c r="C40" s="30">
        <f t="shared" si="5"/>
        <v>0</v>
      </c>
      <c r="D40" s="31">
        <f t="shared" si="6"/>
        <v>212871.25001104883</v>
      </c>
      <c r="E40" s="31">
        <f t="shared" si="0"/>
        <v>204.45641983127496</v>
      </c>
      <c r="F40" s="31">
        <f t="shared" si="1"/>
        <v>709.5708333701627</v>
      </c>
      <c r="G40" s="31">
        <f t="shared" si="7"/>
        <v>914.0272532014377</v>
      </c>
      <c r="H40" s="31">
        <f t="shared" si="2"/>
        <v>212666.79359121755</v>
      </c>
      <c r="I40" s="28">
        <f t="shared" si="3"/>
      </c>
      <c r="J40" s="32">
        <v>91.45</v>
      </c>
      <c r="K40" s="33">
        <f t="shared" si="8"/>
        <v>83587.79230527148</v>
      </c>
      <c r="L40" s="33">
        <f t="shared" si="9"/>
        <v>19448378.273916844</v>
      </c>
    </row>
    <row r="41" spans="2:12" ht="14.25">
      <c r="B41" s="29">
        <f t="shared" si="4"/>
        <v>32</v>
      </c>
      <c r="C41" s="30">
        <f t="shared" si="5"/>
        <v>0</v>
      </c>
      <c r="D41" s="31">
        <f t="shared" si="6"/>
        <v>212666.79359121755</v>
      </c>
      <c r="E41" s="31">
        <f t="shared" si="0"/>
        <v>205.1379412307126</v>
      </c>
      <c r="F41" s="31">
        <f t="shared" si="1"/>
        <v>708.8893119707251</v>
      </c>
      <c r="G41" s="31">
        <f t="shared" si="7"/>
        <v>914.0272532014377</v>
      </c>
      <c r="H41" s="31">
        <f t="shared" si="2"/>
        <v>212461.65564998685</v>
      </c>
      <c r="I41" s="28">
        <f t="shared" si="3"/>
      </c>
      <c r="J41" s="32">
        <v>91.45</v>
      </c>
      <c r="K41" s="33">
        <f t="shared" si="8"/>
        <v>83587.79230527148</v>
      </c>
      <c r="L41" s="33">
        <f t="shared" si="9"/>
        <v>19429618.4091913</v>
      </c>
    </row>
    <row r="42" spans="2:12" ht="14.25">
      <c r="B42" s="29">
        <f t="shared" si="4"/>
        <v>33</v>
      </c>
      <c r="C42" s="30">
        <f t="shared" si="5"/>
        <v>0</v>
      </c>
      <c r="D42" s="31">
        <f t="shared" si="6"/>
        <v>212461.65564998685</v>
      </c>
      <c r="E42" s="31">
        <f t="shared" si="0"/>
        <v>205.8217343681482</v>
      </c>
      <c r="F42" s="31">
        <f t="shared" si="1"/>
        <v>708.2055188332896</v>
      </c>
      <c r="G42" s="31">
        <f t="shared" si="7"/>
        <v>914.0272532014378</v>
      </c>
      <c r="H42" s="31">
        <f t="shared" si="2"/>
        <v>212255.83391561868</v>
      </c>
      <c r="I42" s="28">
        <f t="shared" si="3"/>
      </c>
      <c r="J42" s="32">
        <v>91.45</v>
      </c>
      <c r="K42" s="33">
        <f t="shared" si="8"/>
        <v>83587.79230527149</v>
      </c>
      <c r="L42" s="33">
        <f t="shared" si="9"/>
        <v>19410796.01158333</v>
      </c>
    </row>
    <row r="43" spans="2:12" ht="14.25">
      <c r="B43" s="29">
        <f t="shared" si="4"/>
        <v>34</v>
      </c>
      <c r="C43" s="30">
        <f t="shared" si="5"/>
        <v>0</v>
      </c>
      <c r="D43" s="31">
        <f t="shared" si="6"/>
        <v>212255.83391561868</v>
      </c>
      <c r="E43" s="31">
        <f t="shared" si="0"/>
        <v>206.50780681604203</v>
      </c>
      <c r="F43" s="31">
        <f t="shared" si="1"/>
        <v>707.5194463853956</v>
      </c>
      <c r="G43" s="31">
        <f t="shared" si="7"/>
        <v>914.0272532014376</v>
      </c>
      <c r="H43" s="31">
        <f t="shared" si="2"/>
        <v>212049.32610880263</v>
      </c>
      <c r="I43" s="28">
        <f t="shared" si="3"/>
      </c>
      <c r="J43" s="32">
        <v>91.45</v>
      </c>
      <c r="K43" s="33">
        <f t="shared" si="8"/>
        <v>83587.79230527148</v>
      </c>
      <c r="L43" s="33">
        <f t="shared" si="9"/>
        <v>19391910.87265</v>
      </c>
    </row>
    <row r="44" spans="2:12" ht="14.25">
      <c r="B44" s="29">
        <f t="shared" si="4"/>
        <v>35</v>
      </c>
      <c r="C44" s="30">
        <f t="shared" si="5"/>
        <v>0</v>
      </c>
      <c r="D44" s="31">
        <f t="shared" si="6"/>
        <v>212049.32610880263</v>
      </c>
      <c r="E44" s="31">
        <f t="shared" si="0"/>
        <v>207.19616617209567</v>
      </c>
      <c r="F44" s="31">
        <f t="shared" si="1"/>
        <v>706.8310870293421</v>
      </c>
      <c r="G44" s="31">
        <f t="shared" si="7"/>
        <v>914.0272532014378</v>
      </c>
      <c r="H44" s="31">
        <f t="shared" si="2"/>
        <v>211842.12994263053</v>
      </c>
      <c r="I44" s="28">
        <f t="shared" si="3"/>
      </c>
      <c r="J44" s="32">
        <v>91.45</v>
      </c>
      <c r="K44" s="33">
        <f t="shared" si="8"/>
        <v>83587.79230527149</v>
      </c>
      <c r="L44" s="33">
        <f t="shared" si="9"/>
        <v>19372962.78325356</v>
      </c>
    </row>
    <row r="45" spans="2:12" ht="14.25">
      <c r="B45" s="29">
        <f t="shared" si="4"/>
        <v>36</v>
      </c>
      <c r="C45" s="30">
        <f t="shared" si="5"/>
        <v>0</v>
      </c>
      <c r="D45" s="31">
        <f t="shared" si="6"/>
        <v>211842.12994263053</v>
      </c>
      <c r="E45" s="31">
        <f t="shared" si="0"/>
        <v>207.88682005933606</v>
      </c>
      <c r="F45" s="31">
        <f t="shared" si="1"/>
        <v>706.1404331421018</v>
      </c>
      <c r="G45" s="31">
        <f t="shared" si="7"/>
        <v>914.0272532014378</v>
      </c>
      <c r="H45" s="31">
        <f t="shared" si="2"/>
        <v>211634.2431225712</v>
      </c>
      <c r="I45" s="28">
        <f t="shared" si="3"/>
      </c>
      <c r="J45" s="32">
        <v>91.45</v>
      </c>
      <c r="K45" s="33">
        <f t="shared" si="8"/>
        <v>83587.79230527149</v>
      </c>
      <c r="L45" s="33">
        <f t="shared" si="9"/>
        <v>19353951.533559136</v>
      </c>
    </row>
    <row r="46" spans="2:12" ht="14.25">
      <c r="B46" s="29">
        <f t="shared" si="4"/>
        <v>37</v>
      </c>
      <c r="C46" s="30">
        <f t="shared" si="5"/>
        <v>0</v>
      </c>
      <c r="D46" s="31">
        <f t="shared" si="6"/>
        <v>211634.2431225712</v>
      </c>
      <c r="E46" s="31">
        <f t="shared" si="0"/>
        <v>208.5797761262005</v>
      </c>
      <c r="F46" s="31">
        <f t="shared" si="1"/>
        <v>705.4474770752373</v>
      </c>
      <c r="G46" s="31">
        <f t="shared" si="7"/>
        <v>914.0272532014378</v>
      </c>
      <c r="H46" s="31">
        <f t="shared" si="2"/>
        <v>211425.663346445</v>
      </c>
      <c r="I46" s="28">
        <f t="shared" si="3"/>
      </c>
      <c r="J46" s="32">
        <v>91.45</v>
      </c>
      <c r="K46" s="33">
        <f t="shared" si="8"/>
        <v>83587.79230527149</v>
      </c>
      <c r="L46" s="33">
        <f t="shared" si="9"/>
        <v>19334876.913032398</v>
      </c>
    </row>
    <row r="47" spans="2:12" ht="14.25">
      <c r="B47" s="29">
        <f t="shared" si="4"/>
        <v>38</v>
      </c>
      <c r="C47" s="30">
        <f t="shared" si="5"/>
        <v>0</v>
      </c>
      <c r="D47" s="31">
        <f t="shared" si="6"/>
        <v>211425.663346445</v>
      </c>
      <c r="E47" s="31">
        <f t="shared" si="0"/>
        <v>209.27504204662102</v>
      </c>
      <c r="F47" s="31">
        <f t="shared" si="1"/>
        <v>704.7522111548168</v>
      </c>
      <c r="G47" s="31">
        <f t="shared" si="7"/>
        <v>914.0272532014378</v>
      </c>
      <c r="H47" s="31">
        <f t="shared" si="2"/>
        <v>211216.3883043984</v>
      </c>
      <c r="I47" s="28">
        <f t="shared" si="3"/>
      </c>
      <c r="J47" s="32">
        <v>91.45</v>
      </c>
      <c r="K47" s="33">
        <f t="shared" si="8"/>
        <v>83587.79230527149</v>
      </c>
      <c r="L47" s="33">
        <f t="shared" si="9"/>
        <v>19315738.710437234</v>
      </c>
    </row>
    <row r="48" spans="2:12" ht="14.25">
      <c r="B48" s="29">
        <f t="shared" si="4"/>
        <v>39</v>
      </c>
      <c r="C48" s="30">
        <f t="shared" si="5"/>
        <v>0</v>
      </c>
      <c r="D48" s="31">
        <f t="shared" si="6"/>
        <v>211216.3883043984</v>
      </c>
      <c r="E48" s="31">
        <f t="shared" si="0"/>
        <v>209.97262552011</v>
      </c>
      <c r="F48" s="31">
        <f t="shared" si="1"/>
        <v>704.0546276813279</v>
      </c>
      <c r="G48" s="31">
        <f t="shared" si="7"/>
        <v>914.0272532014379</v>
      </c>
      <c r="H48" s="31">
        <f t="shared" si="2"/>
        <v>211006.4156788783</v>
      </c>
      <c r="I48" s="28">
        <f t="shared" si="3"/>
      </c>
      <c r="J48" s="32">
        <v>91.45</v>
      </c>
      <c r="K48" s="33">
        <f t="shared" si="8"/>
        <v>83587.7923052715</v>
      </c>
      <c r="L48" s="33">
        <f t="shared" si="9"/>
        <v>19296536.71383342</v>
      </c>
    </row>
    <row r="49" spans="2:12" ht="14.25">
      <c r="B49" s="29">
        <f t="shared" si="4"/>
        <v>40</v>
      </c>
      <c r="C49" s="30">
        <f t="shared" si="5"/>
        <v>0</v>
      </c>
      <c r="D49" s="31">
        <f t="shared" si="6"/>
        <v>211006.4156788783</v>
      </c>
      <c r="E49" s="31">
        <f t="shared" si="0"/>
        <v>210.6725342718437</v>
      </c>
      <c r="F49" s="31">
        <f t="shared" si="1"/>
        <v>703.3547189295942</v>
      </c>
      <c r="G49" s="31">
        <f t="shared" si="7"/>
        <v>914.0272532014379</v>
      </c>
      <c r="H49" s="31">
        <f t="shared" si="2"/>
        <v>210795.74314460644</v>
      </c>
      <c r="I49" s="28">
        <f t="shared" si="3"/>
      </c>
      <c r="J49" s="32">
        <v>91.45</v>
      </c>
      <c r="K49" s="33">
        <f t="shared" si="8"/>
        <v>83587.7923052715</v>
      </c>
      <c r="L49" s="33">
        <f t="shared" si="9"/>
        <v>19277270.710574258</v>
      </c>
    </row>
    <row r="50" spans="2:12" ht="14.25">
      <c r="B50" s="29">
        <f t="shared" si="4"/>
        <v>41</v>
      </c>
      <c r="C50" s="30">
        <f t="shared" si="5"/>
        <v>0</v>
      </c>
      <c r="D50" s="31">
        <f t="shared" si="6"/>
        <v>210795.74314460644</v>
      </c>
      <c r="E50" s="31">
        <f t="shared" si="0"/>
        <v>211.37477605274967</v>
      </c>
      <c r="F50" s="31">
        <f t="shared" si="1"/>
        <v>702.6524771486883</v>
      </c>
      <c r="G50" s="31">
        <f t="shared" si="7"/>
        <v>914.0272532014379</v>
      </c>
      <c r="H50" s="31">
        <f t="shared" si="2"/>
        <v>210584.3683685537</v>
      </c>
      <c r="I50" s="28">
        <f t="shared" si="3"/>
      </c>
      <c r="J50" s="32">
        <v>91.45</v>
      </c>
      <c r="K50" s="33">
        <f t="shared" si="8"/>
        <v>83587.7923052715</v>
      </c>
      <c r="L50" s="33">
        <f t="shared" si="9"/>
        <v>19257940.487304237</v>
      </c>
    </row>
    <row r="51" spans="2:12" ht="14.25">
      <c r="B51" s="29">
        <f t="shared" si="4"/>
        <v>42</v>
      </c>
      <c r="C51" s="30">
        <f t="shared" si="5"/>
        <v>0</v>
      </c>
      <c r="D51" s="31">
        <f t="shared" si="6"/>
        <v>210584.3683685537</v>
      </c>
      <c r="E51" s="31">
        <f t="shared" si="0"/>
        <v>212.0793586395921</v>
      </c>
      <c r="F51" s="31">
        <f t="shared" si="1"/>
        <v>701.9478945618457</v>
      </c>
      <c r="G51" s="31">
        <f t="shared" si="7"/>
        <v>914.0272532014378</v>
      </c>
      <c r="H51" s="31">
        <f t="shared" si="2"/>
        <v>210372.2890099141</v>
      </c>
      <c r="I51" s="28">
        <f t="shared" si="3"/>
      </c>
      <c r="J51" s="32">
        <v>91.45</v>
      </c>
      <c r="K51" s="33">
        <f t="shared" si="8"/>
        <v>83587.79230527149</v>
      </c>
      <c r="L51" s="33">
        <f t="shared" si="9"/>
        <v>19238545.829956643</v>
      </c>
    </row>
    <row r="52" spans="2:12" ht="14.25">
      <c r="B52" s="29">
        <f t="shared" si="4"/>
        <v>43</v>
      </c>
      <c r="C52" s="30">
        <f t="shared" si="5"/>
        <v>0</v>
      </c>
      <c r="D52" s="31">
        <f t="shared" si="6"/>
        <v>210372.2890099141</v>
      </c>
      <c r="E52" s="31">
        <f t="shared" si="0"/>
        <v>212.7862898350577</v>
      </c>
      <c r="F52" s="31">
        <f t="shared" si="1"/>
        <v>701.2409633663802</v>
      </c>
      <c r="G52" s="31">
        <f t="shared" si="7"/>
        <v>914.0272532014379</v>
      </c>
      <c r="H52" s="31">
        <f t="shared" si="2"/>
        <v>210159.50272007904</v>
      </c>
      <c r="I52" s="28">
        <f t="shared" si="3"/>
      </c>
      <c r="J52" s="32">
        <v>91.45</v>
      </c>
      <c r="K52" s="33">
        <f t="shared" si="8"/>
        <v>83587.7923052715</v>
      </c>
      <c r="L52" s="33">
        <f t="shared" si="9"/>
        <v>19219086.52375123</v>
      </c>
    </row>
    <row r="53" spans="2:12" ht="14.25">
      <c r="B53" s="29">
        <f t="shared" si="4"/>
        <v>44</v>
      </c>
      <c r="C53" s="30">
        <f t="shared" si="5"/>
        <v>0</v>
      </c>
      <c r="D53" s="31">
        <f t="shared" si="6"/>
        <v>210159.50272007904</v>
      </c>
      <c r="E53" s="31">
        <f t="shared" si="0"/>
        <v>213.49557746784114</v>
      </c>
      <c r="F53" s="31">
        <f t="shared" si="1"/>
        <v>700.5316757335968</v>
      </c>
      <c r="G53" s="31">
        <f t="shared" si="7"/>
        <v>914.0272532014379</v>
      </c>
      <c r="H53" s="31">
        <f t="shared" si="2"/>
        <v>209946.0071426112</v>
      </c>
      <c r="I53" s="28">
        <f t="shared" si="3"/>
      </c>
      <c r="J53" s="32">
        <v>91.45</v>
      </c>
      <c r="K53" s="33">
        <f t="shared" si="8"/>
        <v>83587.7923052715</v>
      </c>
      <c r="L53" s="33">
        <f t="shared" si="9"/>
        <v>19199562.353191793</v>
      </c>
    </row>
    <row r="54" spans="2:12" ht="14.25">
      <c r="B54" s="29">
        <f t="shared" si="4"/>
        <v>45</v>
      </c>
      <c r="C54" s="30">
        <f t="shared" si="5"/>
        <v>0</v>
      </c>
      <c r="D54" s="31">
        <f t="shared" si="6"/>
        <v>209946.0071426112</v>
      </c>
      <c r="E54" s="31">
        <f t="shared" si="0"/>
        <v>214.20722939273412</v>
      </c>
      <c r="F54" s="31">
        <f t="shared" si="1"/>
        <v>699.8200238087039</v>
      </c>
      <c r="G54" s="31">
        <f t="shared" si="7"/>
        <v>914.027253201438</v>
      </c>
      <c r="H54" s="31">
        <f t="shared" si="2"/>
        <v>209731.79991321845</v>
      </c>
      <c r="I54" s="28">
        <f t="shared" si="3"/>
      </c>
      <c r="J54" s="32">
        <v>91.45</v>
      </c>
      <c r="K54" s="33">
        <f t="shared" si="8"/>
        <v>83587.7923052715</v>
      </c>
      <c r="L54" s="33">
        <f t="shared" si="9"/>
        <v>19179973.102063827</v>
      </c>
    </row>
    <row r="55" spans="2:12" ht="14.25">
      <c r="B55" s="29">
        <f t="shared" si="4"/>
        <v>46</v>
      </c>
      <c r="C55" s="30">
        <f t="shared" si="5"/>
        <v>0</v>
      </c>
      <c r="D55" s="31">
        <f t="shared" si="6"/>
        <v>209731.79991321845</v>
      </c>
      <c r="E55" s="31">
        <f t="shared" si="0"/>
        <v>214.9212534907099</v>
      </c>
      <c r="F55" s="31">
        <f t="shared" si="1"/>
        <v>699.1059997107282</v>
      </c>
      <c r="G55" s="31">
        <f t="shared" si="7"/>
        <v>914.027253201438</v>
      </c>
      <c r="H55" s="31">
        <f t="shared" si="2"/>
        <v>209516.87865972775</v>
      </c>
      <c r="I55" s="28">
        <f t="shared" si="3"/>
      </c>
      <c r="J55" s="32">
        <v>91.45</v>
      </c>
      <c r="K55" s="33">
        <f t="shared" si="8"/>
        <v>83587.7923052715</v>
      </c>
      <c r="L55" s="33">
        <f t="shared" si="9"/>
        <v>19160318.553432103</v>
      </c>
    </row>
    <row r="56" spans="2:12" ht="14.25">
      <c r="B56" s="29">
        <f t="shared" si="4"/>
        <v>47</v>
      </c>
      <c r="C56" s="30">
        <f t="shared" si="5"/>
        <v>0</v>
      </c>
      <c r="D56" s="31">
        <f t="shared" si="6"/>
        <v>209516.87865972775</v>
      </c>
      <c r="E56" s="31">
        <f t="shared" si="0"/>
        <v>215.63765766901213</v>
      </c>
      <c r="F56" s="31">
        <f t="shared" si="1"/>
        <v>698.3895955324259</v>
      </c>
      <c r="G56" s="31">
        <f t="shared" si="7"/>
        <v>914.027253201438</v>
      </c>
      <c r="H56" s="31">
        <f t="shared" si="2"/>
        <v>209301.24100205873</v>
      </c>
      <c r="I56" s="28">
        <f t="shared" si="3"/>
      </c>
      <c r="J56" s="32">
        <v>91.45</v>
      </c>
      <c r="K56" s="33">
        <f t="shared" si="8"/>
        <v>83587.7923052715</v>
      </c>
      <c r="L56" s="33">
        <f t="shared" si="9"/>
        <v>19140598.489638273</v>
      </c>
    </row>
    <row r="57" spans="2:12" ht="14.25">
      <c r="B57" s="29">
        <f t="shared" si="4"/>
        <v>48</v>
      </c>
      <c r="C57" s="30">
        <f t="shared" si="5"/>
        <v>0</v>
      </c>
      <c r="D57" s="31">
        <f t="shared" si="6"/>
        <v>209301.24100205873</v>
      </c>
      <c r="E57" s="31">
        <f t="shared" si="0"/>
        <v>216.35644986124237</v>
      </c>
      <c r="F57" s="31">
        <f t="shared" si="1"/>
        <v>697.6708033401957</v>
      </c>
      <c r="G57" s="31">
        <f t="shared" si="7"/>
        <v>914.027253201438</v>
      </c>
      <c r="H57" s="31">
        <f t="shared" si="2"/>
        <v>209084.88455219747</v>
      </c>
      <c r="I57" s="28">
        <f t="shared" si="3"/>
      </c>
      <c r="J57" s="32">
        <v>91.45</v>
      </c>
      <c r="K57" s="33">
        <f t="shared" si="8"/>
        <v>83587.7923052715</v>
      </c>
      <c r="L57" s="33">
        <f t="shared" si="9"/>
        <v>19120812.69229846</v>
      </c>
    </row>
    <row r="58" spans="2:12" ht="14.25">
      <c r="B58" s="29">
        <f t="shared" si="4"/>
        <v>49</v>
      </c>
      <c r="C58" s="30">
        <f t="shared" si="5"/>
        <v>0</v>
      </c>
      <c r="D58" s="31">
        <f t="shared" si="6"/>
        <v>209084.88455219747</v>
      </c>
      <c r="E58" s="31">
        <f t="shared" si="0"/>
        <v>217.07763802744637</v>
      </c>
      <c r="F58" s="31">
        <f t="shared" si="1"/>
        <v>696.9496151739917</v>
      </c>
      <c r="G58" s="31">
        <f t="shared" si="7"/>
        <v>914.027253201438</v>
      </c>
      <c r="H58" s="31">
        <f t="shared" si="2"/>
        <v>208867.80691417004</v>
      </c>
      <c r="I58" s="28">
        <f t="shared" si="3"/>
      </c>
      <c r="J58" s="32">
        <v>91.45</v>
      </c>
      <c r="K58" s="33">
        <f t="shared" si="8"/>
        <v>83587.7923052715</v>
      </c>
      <c r="L58" s="33">
        <f t="shared" si="9"/>
        <v>19100960.942300852</v>
      </c>
    </row>
    <row r="59" spans="2:12" ht="14.25">
      <c r="B59" s="29">
        <f t="shared" si="4"/>
        <v>50</v>
      </c>
      <c r="C59" s="30">
        <f t="shared" si="5"/>
        <v>0</v>
      </c>
      <c r="D59" s="31">
        <f t="shared" si="6"/>
        <v>208867.80691417004</v>
      </c>
      <c r="E59" s="31">
        <f t="shared" si="0"/>
        <v>217.80123015420463</v>
      </c>
      <c r="F59" s="31">
        <f t="shared" si="1"/>
        <v>696.2260230472334</v>
      </c>
      <c r="G59" s="31">
        <f t="shared" si="7"/>
        <v>914.027253201438</v>
      </c>
      <c r="H59" s="31">
        <f t="shared" si="2"/>
        <v>208650.00568401584</v>
      </c>
      <c r="I59" s="28">
        <f t="shared" si="3"/>
      </c>
      <c r="J59" s="32">
        <v>91.45</v>
      </c>
      <c r="K59" s="33">
        <f t="shared" si="8"/>
        <v>83587.7923052715</v>
      </c>
      <c r="L59" s="33">
        <f t="shared" si="9"/>
        <v>19081043.01980325</v>
      </c>
    </row>
    <row r="60" spans="2:12" ht="14.25">
      <c r="B60" s="29">
        <f t="shared" si="4"/>
        <v>51</v>
      </c>
      <c r="C60" s="30">
        <f t="shared" si="5"/>
        <v>0</v>
      </c>
      <c r="D60" s="31">
        <f t="shared" si="6"/>
        <v>208650.00568401584</v>
      </c>
      <c r="E60" s="31">
        <f t="shared" si="0"/>
        <v>218.52723425471856</v>
      </c>
      <c r="F60" s="31">
        <f t="shared" si="1"/>
        <v>695.5000189467195</v>
      </c>
      <c r="G60" s="31">
        <f t="shared" si="7"/>
        <v>914.027253201438</v>
      </c>
      <c r="H60" s="31">
        <f t="shared" si="2"/>
        <v>208431.4784497611</v>
      </c>
      <c r="I60" s="28">
        <f t="shared" si="3"/>
      </c>
      <c r="J60" s="32">
        <v>91.45</v>
      </c>
      <c r="K60" s="33">
        <f t="shared" si="8"/>
        <v>83587.7923052715</v>
      </c>
      <c r="L60" s="33">
        <f t="shared" si="9"/>
        <v>19061058.704230655</v>
      </c>
    </row>
    <row r="61" spans="2:12" ht="14.25">
      <c r="B61" s="29">
        <f t="shared" si="4"/>
        <v>52</v>
      </c>
      <c r="C61" s="30">
        <f t="shared" si="5"/>
        <v>0</v>
      </c>
      <c r="D61" s="31">
        <f t="shared" si="6"/>
        <v>208431.4784497611</v>
      </c>
      <c r="E61" s="31">
        <f t="shared" si="0"/>
        <v>219.2556583689011</v>
      </c>
      <c r="F61" s="31">
        <f t="shared" si="1"/>
        <v>694.7715948325371</v>
      </c>
      <c r="G61" s="31">
        <f t="shared" si="7"/>
        <v>914.0272532014382</v>
      </c>
      <c r="H61" s="31">
        <f t="shared" si="2"/>
        <v>208212.2227913922</v>
      </c>
      <c r="I61" s="28">
        <f t="shared" si="3"/>
      </c>
      <c r="J61" s="32">
        <v>91.45</v>
      </c>
      <c r="K61" s="33">
        <f t="shared" si="8"/>
        <v>83587.79230527152</v>
      </c>
      <c r="L61" s="33">
        <f t="shared" si="9"/>
        <v>19041007.774272818</v>
      </c>
    </row>
    <row r="62" spans="2:12" ht="14.25">
      <c r="B62" s="29">
        <f t="shared" si="4"/>
        <v>53</v>
      </c>
      <c r="C62" s="30">
        <f t="shared" si="5"/>
        <v>0</v>
      </c>
      <c r="D62" s="31">
        <f t="shared" si="6"/>
        <v>208212.2227913922</v>
      </c>
      <c r="E62" s="31">
        <f t="shared" si="0"/>
        <v>219.9865105634642</v>
      </c>
      <c r="F62" s="31">
        <f t="shared" si="1"/>
        <v>694.040742637974</v>
      </c>
      <c r="G62" s="31">
        <f t="shared" si="7"/>
        <v>914.0272532014382</v>
      </c>
      <c r="H62" s="31">
        <f t="shared" si="2"/>
        <v>207992.23628082874</v>
      </c>
      <c r="I62" s="28">
        <f t="shared" si="3"/>
      </c>
      <c r="J62" s="32">
        <v>91.45</v>
      </c>
      <c r="K62" s="33">
        <f t="shared" si="8"/>
        <v>83587.79230527152</v>
      </c>
      <c r="L62" s="33">
        <f t="shared" si="9"/>
        <v>19020890.00788179</v>
      </c>
    </row>
    <row r="63" spans="2:12" ht="14.25">
      <c r="B63" s="29">
        <f t="shared" si="4"/>
        <v>54</v>
      </c>
      <c r="C63" s="30">
        <f t="shared" si="5"/>
        <v>0</v>
      </c>
      <c r="D63" s="31">
        <f t="shared" si="6"/>
        <v>207992.23628082874</v>
      </c>
      <c r="E63" s="31">
        <f t="shared" si="0"/>
        <v>220.7197989320091</v>
      </c>
      <c r="F63" s="31">
        <f t="shared" si="1"/>
        <v>693.3074542694291</v>
      </c>
      <c r="G63" s="31">
        <f t="shared" si="7"/>
        <v>914.0272532014382</v>
      </c>
      <c r="H63" s="31">
        <f t="shared" si="2"/>
        <v>207771.51648189675</v>
      </c>
      <c r="I63" s="28">
        <f t="shared" si="3"/>
      </c>
      <c r="J63" s="32">
        <v>91.45</v>
      </c>
      <c r="K63" s="33">
        <f t="shared" si="8"/>
        <v>83587.79230527152</v>
      </c>
      <c r="L63" s="33">
        <f t="shared" si="9"/>
        <v>19000705.182269458</v>
      </c>
    </row>
    <row r="64" spans="2:12" ht="14.25">
      <c r="B64" s="29">
        <f t="shared" si="4"/>
        <v>55</v>
      </c>
      <c r="C64" s="30">
        <f t="shared" si="5"/>
        <v>0</v>
      </c>
      <c r="D64" s="31">
        <f t="shared" si="6"/>
        <v>207771.51648189675</v>
      </c>
      <c r="E64" s="31">
        <f t="shared" si="0"/>
        <v>221.45553159511564</v>
      </c>
      <c r="F64" s="31">
        <f t="shared" si="1"/>
        <v>692.5717216063225</v>
      </c>
      <c r="G64" s="31">
        <f t="shared" si="7"/>
        <v>914.0272532014382</v>
      </c>
      <c r="H64" s="31">
        <f t="shared" si="2"/>
        <v>207550.06095030162</v>
      </c>
      <c r="I64" s="28">
        <f t="shared" si="3"/>
      </c>
      <c r="J64" s="32">
        <v>91.45</v>
      </c>
      <c r="K64" s="33">
        <f t="shared" si="8"/>
        <v>83587.79230527152</v>
      </c>
      <c r="L64" s="33">
        <f t="shared" si="9"/>
        <v>18980453.073905084</v>
      </c>
    </row>
    <row r="65" spans="2:12" ht="14.25">
      <c r="B65" s="29">
        <f t="shared" si="4"/>
        <v>56</v>
      </c>
      <c r="C65" s="30">
        <f t="shared" si="5"/>
        <v>0</v>
      </c>
      <c r="D65" s="31">
        <f t="shared" si="6"/>
        <v>207550.06095030162</v>
      </c>
      <c r="E65" s="31">
        <f t="shared" si="0"/>
        <v>222.1937167004329</v>
      </c>
      <c r="F65" s="31">
        <f t="shared" si="1"/>
        <v>691.8335365010054</v>
      </c>
      <c r="G65" s="31">
        <f t="shared" si="7"/>
        <v>914.0272532014383</v>
      </c>
      <c r="H65" s="31">
        <f t="shared" si="2"/>
        <v>207327.8672336012</v>
      </c>
      <c r="I65" s="28">
        <f t="shared" si="3"/>
      </c>
      <c r="J65" s="32">
        <v>91.45</v>
      </c>
      <c r="K65" s="33">
        <f t="shared" si="8"/>
        <v>83587.79230527153</v>
      </c>
      <c r="L65" s="33">
        <f t="shared" si="9"/>
        <v>18960133.45851283</v>
      </c>
    </row>
    <row r="66" spans="2:12" ht="14.25">
      <c r="B66" s="29">
        <f t="shared" si="4"/>
        <v>57</v>
      </c>
      <c r="C66" s="30">
        <f t="shared" si="5"/>
        <v>0</v>
      </c>
      <c r="D66" s="31">
        <f t="shared" si="6"/>
        <v>207327.8672336012</v>
      </c>
      <c r="E66" s="31">
        <f t="shared" si="0"/>
        <v>222.93436242276766</v>
      </c>
      <c r="F66" s="31">
        <f t="shared" si="1"/>
        <v>691.0928907786706</v>
      </c>
      <c r="G66" s="31">
        <f t="shared" si="7"/>
        <v>914.0272532014383</v>
      </c>
      <c r="H66" s="31">
        <f t="shared" si="2"/>
        <v>207104.93287117843</v>
      </c>
      <c r="I66" s="28">
        <f t="shared" si="3"/>
      </c>
      <c r="J66" s="32">
        <v>91.45</v>
      </c>
      <c r="K66" s="33">
        <f t="shared" si="8"/>
        <v>83587.79230527153</v>
      </c>
      <c r="L66" s="33">
        <f t="shared" si="9"/>
        <v>18939746.11106927</v>
      </c>
    </row>
    <row r="67" spans="2:12" ht="14.25">
      <c r="B67" s="29">
        <f t="shared" si="4"/>
        <v>58</v>
      </c>
      <c r="C67" s="30">
        <f t="shared" si="5"/>
        <v>0</v>
      </c>
      <c r="D67" s="31">
        <f t="shared" si="6"/>
        <v>207104.93287117843</v>
      </c>
      <c r="E67" s="31">
        <f t="shared" si="0"/>
        <v>223.6774769641769</v>
      </c>
      <c r="F67" s="31">
        <f t="shared" si="1"/>
        <v>690.3497762372614</v>
      </c>
      <c r="G67" s="31">
        <f t="shared" si="7"/>
        <v>914.0272532014383</v>
      </c>
      <c r="H67" s="31">
        <f t="shared" si="2"/>
        <v>206881.25539421427</v>
      </c>
      <c r="I67" s="28">
        <f t="shared" si="3"/>
      </c>
      <c r="J67" s="32">
        <v>91.45</v>
      </c>
      <c r="K67" s="33">
        <f t="shared" si="8"/>
        <v>83587.79230527153</v>
      </c>
      <c r="L67" s="33">
        <f t="shared" si="9"/>
        <v>18919290.805800896</v>
      </c>
    </row>
    <row r="68" spans="2:12" ht="14.25">
      <c r="B68" s="29">
        <f t="shared" si="4"/>
        <v>59</v>
      </c>
      <c r="C68" s="30">
        <f t="shared" si="5"/>
        <v>0</v>
      </c>
      <c r="D68" s="31">
        <f t="shared" si="6"/>
        <v>206881.25539421427</v>
      </c>
      <c r="E68" s="31">
        <f t="shared" si="0"/>
        <v>224.42306855405752</v>
      </c>
      <c r="F68" s="31">
        <f t="shared" si="1"/>
        <v>689.6041846473809</v>
      </c>
      <c r="G68" s="31">
        <f t="shared" si="7"/>
        <v>914.0272532014384</v>
      </c>
      <c r="H68" s="31">
        <f t="shared" si="2"/>
        <v>206656.83232566022</v>
      </c>
      <c r="I68" s="28">
        <f t="shared" si="3"/>
      </c>
      <c r="J68" s="32">
        <v>91.45</v>
      </c>
      <c r="K68" s="33">
        <f t="shared" si="8"/>
        <v>83587.79230527155</v>
      </c>
      <c r="L68" s="33">
        <f t="shared" si="9"/>
        <v>18898767.316181626</v>
      </c>
    </row>
    <row r="69" spans="2:12" ht="14.25">
      <c r="B69" s="29">
        <f t="shared" si="4"/>
        <v>60</v>
      </c>
      <c r="C69" s="30">
        <f t="shared" si="5"/>
        <v>0</v>
      </c>
      <c r="D69" s="31">
        <f t="shared" si="6"/>
        <v>206656.83232566022</v>
      </c>
      <c r="E69" s="31">
        <f t="shared" si="0"/>
        <v>225.17114544923766</v>
      </c>
      <c r="F69" s="31">
        <f t="shared" si="1"/>
        <v>688.8561077522007</v>
      </c>
      <c r="G69" s="31">
        <f t="shared" si="7"/>
        <v>914.0272532014384</v>
      </c>
      <c r="H69" s="31">
        <f t="shared" si="2"/>
        <v>206431.66118021097</v>
      </c>
      <c r="I69" s="28">
        <f t="shared" si="3"/>
      </c>
      <c r="J69" s="32">
        <v>91.45</v>
      </c>
      <c r="K69" s="33">
        <f t="shared" si="8"/>
        <v>83587.79230527155</v>
      </c>
      <c r="L69" s="33">
        <f t="shared" si="9"/>
        <v>18878175.414930295</v>
      </c>
    </row>
    <row r="70" spans="2:12" ht="14.25">
      <c r="B70" s="29">
        <f t="shared" si="4"/>
        <v>61</v>
      </c>
      <c r="C70" s="30">
        <f t="shared" si="5"/>
        <v>0</v>
      </c>
      <c r="D70" s="31">
        <f t="shared" si="6"/>
        <v>206431.66118021097</v>
      </c>
      <c r="E70" s="31">
        <f t="shared" si="0"/>
        <v>225.9217159340684</v>
      </c>
      <c r="F70" s="31">
        <f t="shared" si="1"/>
        <v>688.10553726737</v>
      </c>
      <c r="G70" s="31">
        <f t="shared" si="7"/>
        <v>914.0272532014384</v>
      </c>
      <c r="H70" s="31">
        <f t="shared" si="2"/>
        <v>206205.7394642769</v>
      </c>
      <c r="I70" s="28">
        <f t="shared" si="3"/>
      </c>
      <c r="J70" s="32">
        <v>91.45</v>
      </c>
      <c r="K70" s="33">
        <f t="shared" si="8"/>
        <v>83587.79230527155</v>
      </c>
      <c r="L70" s="33">
        <f t="shared" si="9"/>
        <v>18857514.874008123</v>
      </c>
    </row>
    <row r="71" spans="2:12" ht="14.25">
      <c r="B71" s="29">
        <f t="shared" si="4"/>
        <v>62</v>
      </c>
      <c r="C71" s="30">
        <f t="shared" si="5"/>
        <v>0</v>
      </c>
      <c r="D71" s="31">
        <f t="shared" si="6"/>
        <v>206205.7394642769</v>
      </c>
      <c r="E71" s="31">
        <f t="shared" si="0"/>
        <v>226.6747883205154</v>
      </c>
      <c r="F71" s="31">
        <f t="shared" si="1"/>
        <v>687.352464880923</v>
      </c>
      <c r="G71" s="31">
        <f t="shared" si="7"/>
        <v>914.0272532014384</v>
      </c>
      <c r="H71" s="31">
        <f t="shared" si="2"/>
        <v>205979.06467595638</v>
      </c>
      <c r="I71" s="28">
        <f t="shared" si="3"/>
      </c>
      <c r="J71" s="32">
        <v>91.45</v>
      </c>
      <c r="K71" s="33">
        <f t="shared" si="8"/>
        <v>83587.79230527155</v>
      </c>
      <c r="L71" s="33">
        <f t="shared" si="9"/>
        <v>18836785.464616213</v>
      </c>
    </row>
    <row r="72" spans="2:12" ht="14.25">
      <c r="B72" s="29">
        <f t="shared" si="4"/>
        <v>63</v>
      </c>
      <c r="C72" s="30">
        <f t="shared" si="5"/>
        <v>0</v>
      </c>
      <c r="D72" s="31">
        <f t="shared" si="6"/>
        <v>205979.06467595638</v>
      </c>
      <c r="E72" s="31">
        <f t="shared" si="0"/>
        <v>227.43037094825047</v>
      </c>
      <c r="F72" s="31">
        <f t="shared" si="1"/>
        <v>686.596882253188</v>
      </c>
      <c r="G72" s="31">
        <f t="shared" si="7"/>
        <v>914.0272532014385</v>
      </c>
      <c r="H72" s="31">
        <f t="shared" si="2"/>
        <v>205751.63430500813</v>
      </c>
      <c r="I72" s="28">
        <f t="shared" si="3"/>
      </c>
      <c r="J72" s="32">
        <v>91.45</v>
      </c>
      <c r="K72" s="33">
        <f t="shared" si="8"/>
        <v>83587.79230527155</v>
      </c>
      <c r="L72" s="33">
        <f t="shared" si="9"/>
        <v>18815986.957192995</v>
      </c>
    </row>
    <row r="73" spans="2:12" ht="14.25">
      <c r="B73" s="29">
        <f t="shared" si="4"/>
        <v>64</v>
      </c>
      <c r="C73" s="30">
        <f t="shared" si="5"/>
        <v>0</v>
      </c>
      <c r="D73" s="31">
        <f t="shared" si="6"/>
        <v>205751.63430500813</v>
      </c>
      <c r="E73" s="31">
        <f t="shared" si="0"/>
        <v>228.18847218474468</v>
      </c>
      <c r="F73" s="31">
        <f t="shared" si="1"/>
        <v>685.8387810166938</v>
      </c>
      <c r="G73" s="31">
        <f t="shared" si="7"/>
        <v>914.0272532014385</v>
      </c>
      <c r="H73" s="31">
        <f t="shared" si="2"/>
        <v>205523.4458328234</v>
      </c>
      <c r="I73" s="28">
        <f t="shared" si="3"/>
      </c>
      <c r="J73" s="32">
        <v>91.45</v>
      </c>
      <c r="K73" s="33">
        <f t="shared" si="8"/>
        <v>83587.79230527155</v>
      </c>
      <c r="L73" s="33">
        <f t="shared" si="9"/>
        <v>18795119.1214117</v>
      </c>
    </row>
    <row r="74" spans="2:12" ht="14.25">
      <c r="B74" s="29">
        <f t="shared" si="4"/>
        <v>65</v>
      </c>
      <c r="C74" s="30">
        <f t="shared" si="5"/>
        <v>0</v>
      </c>
      <c r="D74" s="31">
        <f t="shared" si="6"/>
        <v>205523.4458328234</v>
      </c>
      <c r="E74" s="31">
        <f aca="true" t="shared" si="10" ref="E74:E137">IF(B74="","",G74-F74)</f>
        <v>228.94910042536048</v>
      </c>
      <c r="F74" s="31">
        <f aca="true" t="shared" si="11" ref="F74:F137">IF(B74="","",D74*Vextir/12)</f>
        <v>685.0781527760781</v>
      </c>
      <c r="G74" s="31">
        <f t="shared" si="7"/>
        <v>914.0272532014386</v>
      </c>
      <c r="H74" s="31">
        <f aca="true" t="shared" si="12" ref="H74:H137">IF(B74="","",D74-E74)</f>
        <v>205294.49673239805</v>
      </c>
      <c r="I74" s="28">
        <f aca="true" t="shared" si="13" ref="I74:I137">IF((OR(B74="",I73="")),"",I73*(1+Mán.verðbólga))</f>
      </c>
      <c r="J74" s="32">
        <v>91.45</v>
      </c>
      <c r="K74" s="33">
        <f t="shared" si="8"/>
        <v>83587.79230527156</v>
      </c>
      <c r="L74" s="33">
        <f t="shared" si="9"/>
        <v>18774181.726177804</v>
      </c>
    </row>
    <row r="75" spans="2:12" ht="14.25">
      <c r="B75" s="29">
        <f aca="true" t="shared" si="14" ref="B75:B138">IF(OR(B74="",B74=Fj.afborgana),"",B74+1)</f>
        <v>66</v>
      </c>
      <c r="C75" s="30">
        <f aca="true" t="shared" si="15" ref="C75:C138">IF(B75="","",IF(Verðbólga=0,0,+H74*I75/I74-H74))</f>
        <v>0</v>
      </c>
      <c r="D75" s="31">
        <f aca="true" t="shared" si="16" ref="D75:D138">IF(B75="","",IF(OR(Verðbólga="",Verðbólga=0),H74,H74*I75/I74))</f>
        <v>205294.49673239805</v>
      </c>
      <c r="E75" s="31">
        <f t="shared" si="10"/>
        <v>229.71226409344524</v>
      </c>
      <c r="F75" s="31">
        <f t="shared" si="11"/>
        <v>684.3149891079935</v>
      </c>
      <c r="G75" s="31">
        <f aca="true" t="shared" si="17" ref="G75:G138">IF(B75="","",PMT(Vextir/12,Fj.afborgana-B74,-D75))</f>
        <v>914.0272532014387</v>
      </c>
      <c r="H75" s="31">
        <f t="shared" si="12"/>
        <v>205064.7844683046</v>
      </c>
      <c r="I75" s="28">
        <f t="shared" si="13"/>
      </c>
      <c r="J75" s="32">
        <v>91.45</v>
      </c>
      <c r="K75" s="33">
        <f aca="true" t="shared" si="18" ref="K75:K138">J75*G75</f>
        <v>83587.79230527158</v>
      </c>
      <c r="L75" s="33">
        <f aca="true" t="shared" si="19" ref="L75:L138">H75*J75</f>
        <v>18753174.539626457</v>
      </c>
    </row>
    <row r="76" spans="2:12" ht="14.25">
      <c r="B76" s="29">
        <f t="shared" si="14"/>
        <v>67</v>
      </c>
      <c r="C76" s="30">
        <f t="shared" si="15"/>
        <v>0</v>
      </c>
      <c r="D76" s="31">
        <f t="shared" si="16"/>
        <v>205064.7844683046</v>
      </c>
      <c r="E76" s="31">
        <f t="shared" si="10"/>
        <v>230.47797164042333</v>
      </c>
      <c r="F76" s="31">
        <f t="shared" si="11"/>
        <v>683.5492815610154</v>
      </c>
      <c r="G76" s="31">
        <f t="shared" si="17"/>
        <v>914.0272532014387</v>
      </c>
      <c r="H76" s="31">
        <f t="shared" si="12"/>
        <v>204834.30649666418</v>
      </c>
      <c r="I76" s="28">
        <f t="shared" si="13"/>
      </c>
      <c r="J76" s="32">
        <v>91.45</v>
      </c>
      <c r="K76" s="33">
        <f t="shared" si="18"/>
        <v>83587.79230527158</v>
      </c>
      <c r="L76" s="33">
        <f t="shared" si="19"/>
        <v>18732097.32911994</v>
      </c>
    </row>
    <row r="77" spans="2:12" ht="14.25">
      <c r="B77" s="29">
        <f t="shared" si="14"/>
        <v>68</v>
      </c>
      <c r="C77" s="30">
        <f t="shared" si="15"/>
        <v>0</v>
      </c>
      <c r="D77" s="31">
        <f t="shared" si="16"/>
        <v>204834.30649666418</v>
      </c>
      <c r="E77" s="31">
        <f t="shared" si="10"/>
        <v>231.24623154589142</v>
      </c>
      <c r="F77" s="31">
        <f t="shared" si="11"/>
        <v>682.7810216555473</v>
      </c>
      <c r="G77" s="31">
        <f t="shared" si="17"/>
        <v>914.0272532014387</v>
      </c>
      <c r="H77" s="31">
        <f t="shared" si="12"/>
        <v>204603.06026511829</v>
      </c>
      <c r="I77" s="28">
        <f t="shared" si="13"/>
      </c>
      <c r="J77" s="32">
        <v>91.45</v>
      </c>
      <c r="K77" s="33">
        <f t="shared" si="18"/>
        <v>83587.79230527158</v>
      </c>
      <c r="L77" s="33">
        <f t="shared" si="19"/>
        <v>18710949.861245066</v>
      </c>
    </row>
    <row r="78" spans="2:12" ht="14.25">
      <c r="B78" s="29">
        <f t="shared" si="14"/>
        <v>69</v>
      </c>
      <c r="C78" s="30">
        <f t="shared" si="15"/>
        <v>0</v>
      </c>
      <c r="D78" s="31">
        <f t="shared" si="16"/>
        <v>204603.06026511829</v>
      </c>
      <c r="E78" s="31">
        <f t="shared" si="10"/>
        <v>232.0170523177111</v>
      </c>
      <c r="F78" s="31">
        <f t="shared" si="11"/>
        <v>682.0102008837276</v>
      </c>
      <c r="G78" s="31">
        <f t="shared" si="17"/>
        <v>914.0272532014387</v>
      </c>
      <c r="H78" s="31">
        <f t="shared" si="12"/>
        <v>204371.04321280058</v>
      </c>
      <c r="I78" s="28">
        <f t="shared" si="13"/>
      </c>
      <c r="J78" s="32">
        <v>91.45</v>
      </c>
      <c r="K78" s="33">
        <f t="shared" si="18"/>
        <v>83587.79230527158</v>
      </c>
      <c r="L78" s="33">
        <f t="shared" si="19"/>
        <v>18689731.901810613</v>
      </c>
    </row>
    <row r="79" spans="2:12" ht="14.25">
      <c r="B79" s="29">
        <f t="shared" si="14"/>
        <v>70</v>
      </c>
      <c r="C79" s="30">
        <f t="shared" si="15"/>
        <v>0</v>
      </c>
      <c r="D79" s="31">
        <f t="shared" si="16"/>
        <v>204371.04321280058</v>
      </c>
      <c r="E79" s="31">
        <f t="shared" si="10"/>
        <v>232.79044249210347</v>
      </c>
      <c r="F79" s="31">
        <f t="shared" si="11"/>
        <v>681.2368107093353</v>
      </c>
      <c r="G79" s="31">
        <f t="shared" si="17"/>
        <v>914.0272532014387</v>
      </c>
      <c r="H79" s="31">
        <f t="shared" si="12"/>
        <v>204138.25277030846</v>
      </c>
      <c r="I79" s="28">
        <f t="shared" si="13"/>
      </c>
      <c r="J79" s="32">
        <v>91.45</v>
      </c>
      <c r="K79" s="33">
        <f t="shared" si="18"/>
        <v>83587.79230527158</v>
      </c>
      <c r="L79" s="33">
        <f t="shared" si="19"/>
        <v>18668443.21584471</v>
      </c>
    </row>
    <row r="80" spans="2:12" ht="14.25">
      <c r="B80" s="29">
        <f t="shared" si="14"/>
        <v>71</v>
      </c>
      <c r="C80" s="30">
        <f t="shared" si="15"/>
        <v>0</v>
      </c>
      <c r="D80" s="31">
        <f t="shared" si="16"/>
        <v>204138.25277030846</v>
      </c>
      <c r="E80" s="31">
        <f t="shared" si="10"/>
        <v>233.56641063374389</v>
      </c>
      <c r="F80" s="31">
        <f t="shared" si="11"/>
        <v>680.4608425676948</v>
      </c>
      <c r="G80" s="31">
        <f t="shared" si="17"/>
        <v>914.0272532014387</v>
      </c>
      <c r="H80" s="31">
        <f t="shared" si="12"/>
        <v>203904.68635967473</v>
      </c>
      <c r="I80" s="28">
        <f t="shared" si="13"/>
      </c>
      <c r="J80" s="32">
        <v>91.45</v>
      </c>
      <c r="K80" s="33">
        <f t="shared" si="18"/>
        <v>83587.79230527158</v>
      </c>
      <c r="L80" s="33">
        <f t="shared" si="19"/>
        <v>18647083.567592256</v>
      </c>
    </row>
    <row r="81" spans="2:12" ht="14.25">
      <c r="B81" s="29">
        <f t="shared" si="14"/>
        <v>72</v>
      </c>
      <c r="C81" s="30">
        <f t="shared" si="15"/>
        <v>0</v>
      </c>
      <c r="D81" s="31">
        <f t="shared" si="16"/>
        <v>203904.68635967473</v>
      </c>
      <c r="E81" s="31">
        <f t="shared" si="10"/>
        <v>234.34496533585627</v>
      </c>
      <c r="F81" s="31">
        <f t="shared" si="11"/>
        <v>679.6822878655825</v>
      </c>
      <c r="G81" s="31">
        <f t="shared" si="17"/>
        <v>914.0272532014387</v>
      </c>
      <c r="H81" s="31">
        <f t="shared" si="12"/>
        <v>203670.34139433887</v>
      </c>
      <c r="I81" s="28">
        <f t="shared" si="13"/>
      </c>
      <c r="J81" s="32">
        <v>91.45</v>
      </c>
      <c r="K81" s="33">
        <f t="shared" si="18"/>
        <v>83587.79230527158</v>
      </c>
      <c r="L81" s="33">
        <f t="shared" si="19"/>
        <v>18625652.72051229</v>
      </c>
    </row>
    <row r="82" spans="2:12" ht="14.25">
      <c r="B82" s="29">
        <f t="shared" si="14"/>
        <v>73</v>
      </c>
      <c r="C82" s="30">
        <f t="shared" si="15"/>
        <v>0</v>
      </c>
      <c r="D82" s="31">
        <f t="shared" si="16"/>
        <v>203670.34139433887</v>
      </c>
      <c r="E82" s="31">
        <f t="shared" si="10"/>
        <v>235.1261152203092</v>
      </c>
      <c r="F82" s="31">
        <f t="shared" si="11"/>
        <v>678.9011379811296</v>
      </c>
      <c r="G82" s="31">
        <f t="shared" si="17"/>
        <v>914.0272532014388</v>
      </c>
      <c r="H82" s="31">
        <f t="shared" si="12"/>
        <v>203435.21527911857</v>
      </c>
      <c r="I82" s="28">
        <f t="shared" si="13"/>
      </c>
      <c r="J82" s="32">
        <v>91.45</v>
      </c>
      <c r="K82" s="33">
        <f t="shared" si="18"/>
        <v>83587.79230527158</v>
      </c>
      <c r="L82" s="33">
        <f t="shared" si="19"/>
        <v>18604150.437275395</v>
      </c>
    </row>
    <row r="83" spans="2:12" ht="14.25">
      <c r="B83" s="29">
        <f t="shared" si="14"/>
        <v>74</v>
      </c>
      <c r="C83" s="30">
        <f t="shared" si="15"/>
        <v>0</v>
      </c>
      <c r="D83" s="31">
        <f t="shared" si="16"/>
        <v>203435.21527911857</v>
      </c>
      <c r="E83" s="31">
        <f t="shared" si="10"/>
        <v>235.90986893771026</v>
      </c>
      <c r="F83" s="31">
        <f t="shared" si="11"/>
        <v>678.1173842637286</v>
      </c>
      <c r="G83" s="31">
        <f t="shared" si="17"/>
        <v>914.0272532014388</v>
      </c>
      <c r="H83" s="31">
        <f t="shared" si="12"/>
        <v>203199.30541018085</v>
      </c>
      <c r="I83" s="28">
        <f t="shared" si="13"/>
      </c>
      <c r="J83" s="32">
        <v>91.45</v>
      </c>
      <c r="K83" s="33">
        <f t="shared" si="18"/>
        <v>83587.79230527158</v>
      </c>
      <c r="L83" s="33">
        <f t="shared" si="19"/>
        <v>18582576.479761038</v>
      </c>
    </row>
    <row r="84" spans="2:12" ht="14.25">
      <c r="B84" s="29">
        <f t="shared" si="14"/>
        <v>75</v>
      </c>
      <c r="C84" s="30">
        <f t="shared" si="15"/>
        <v>0</v>
      </c>
      <c r="D84" s="31">
        <f t="shared" si="16"/>
        <v>203199.30541018085</v>
      </c>
      <c r="E84" s="31">
        <f t="shared" si="10"/>
        <v>236.69623516750266</v>
      </c>
      <c r="F84" s="31">
        <f t="shared" si="11"/>
        <v>677.3310180339362</v>
      </c>
      <c r="G84" s="31">
        <f t="shared" si="17"/>
        <v>914.0272532014388</v>
      </c>
      <c r="H84" s="31">
        <f t="shared" si="12"/>
        <v>202962.60917501335</v>
      </c>
      <c r="I84" s="28">
        <f t="shared" si="13"/>
      </c>
      <c r="J84" s="32">
        <v>91.45</v>
      </c>
      <c r="K84" s="33">
        <f t="shared" si="18"/>
        <v>83587.79230527158</v>
      </c>
      <c r="L84" s="33">
        <f t="shared" si="19"/>
        <v>18560930.60905497</v>
      </c>
    </row>
    <row r="85" spans="2:12" ht="14.25">
      <c r="B85" s="29">
        <f t="shared" si="14"/>
        <v>76</v>
      </c>
      <c r="C85" s="30">
        <f t="shared" si="15"/>
        <v>0</v>
      </c>
      <c r="D85" s="31">
        <f t="shared" si="16"/>
        <v>202962.60917501335</v>
      </c>
      <c r="E85" s="31">
        <f t="shared" si="10"/>
        <v>237.48522261806124</v>
      </c>
      <c r="F85" s="31">
        <f t="shared" si="11"/>
        <v>676.5420305833778</v>
      </c>
      <c r="G85" s="31">
        <f t="shared" si="17"/>
        <v>914.0272532014391</v>
      </c>
      <c r="H85" s="31">
        <f t="shared" si="12"/>
        <v>202725.12395239528</v>
      </c>
      <c r="I85" s="28">
        <f t="shared" si="13"/>
      </c>
      <c r="J85" s="32">
        <v>91.45</v>
      </c>
      <c r="K85" s="33">
        <f t="shared" si="18"/>
        <v>83587.7923052716</v>
      </c>
      <c r="L85" s="33">
        <f t="shared" si="19"/>
        <v>18539212.585446548</v>
      </c>
    </row>
    <row r="86" spans="2:12" ht="14.25">
      <c r="B86" s="29">
        <f t="shared" si="14"/>
        <v>77</v>
      </c>
      <c r="C86" s="30">
        <f t="shared" si="15"/>
        <v>0</v>
      </c>
      <c r="D86" s="31">
        <f t="shared" si="16"/>
        <v>202725.12395239528</v>
      </c>
      <c r="E86" s="31">
        <f t="shared" si="10"/>
        <v>238.27684002678802</v>
      </c>
      <c r="F86" s="31">
        <f t="shared" si="11"/>
        <v>675.7504131746509</v>
      </c>
      <c r="G86" s="31">
        <f t="shared" si="17"/>
        <v>914.027253201439</v>
      </c>
      <c r="H86" s="31">
        <f t="shared" si="12"/>
        <v>202486.8471123685</v>
      </c>
      <c r="I86" s="28">
        <f t="shared" si="13"/>
      </c>
      <c r="J86" s="32">
        <v>91.45</v>
      </c>
      <c r="K86" s="33">
        <f t="shared" si="18"/>
        <v>83587.79230527159</v>
      </c>
      <c r="L86" s="33">
        <f t="shared" si="19"/>
        <v>18517422.1684261</v>
      </c>
    </row>
    <row r="87" spans="2:12" ht="14.25">
      <c r="B87" s="29">
        <f t="shared" si="14"/>
        <v>78</v>
      </c>
      <c r="C87" s="30">
        <f t="shared" si="15"/>
        <v>0</v>
      </c>
      <c r="D87" s="31">
        <f t="shared" si="16"/>
        <v>202486.8471123685</v>
      </c>
      <c r="E87" s="31">
        <f t="shared" si="10"/>
        <v>239.07109616021057</v>
      </c>
      <c r="F87" s="31">
        <f t="shared" si="11"/>
        <v>674.9561570412284</v>
      </c>
      <c r="G87" s="31">
        <f t="shared" si="17"/>
        <v>914.027253201439</v>
      </c>
      <c r="H87" s="31">
        <f t="shared" si="12"/>
        <v>202247.77601620829</v>
      </c>
      <c r="I87" s="28">
        <f t="shared" si="13"/>
      </c>
      <c r="J87" s="32">
        <v>91.45</v>
      </c>
      <c r="K87" s="33">
        <f t="shared" si="18"/>
        <v>83587.79230527159</v>
      </c>
      <c r="L87" s="33">
        <f t="shared" si="19"/>
        <v>18495559.11668225</v>
      </c>
    </row>
    <row r="88" spans="2:12" ht="14.25">
      <c r="B88" s="29">
        <f t="shared" si="14"/>
        <v>79</v>
      </c>
      <c r="C88" s="30">
        <f t="shared" si="15"/>
        <v>0</v>
      </c>
      <c r="D88" s="31">
        <f t="shared" si="16"/>
        <v>202247.77601620829</v>
      </c>
      <c r="E88" s="31">
        <f t="shared" si="10"/>
        <v>239.86799981407796</v>
      </c>
      <c r="F88" s="31">
        <f t="shared" si="11"/>
        <v>674.159253387361</v>
      </c>
      <c r="G88" s="31">
        <f t="shared" si="17"/>
        <v>914.027253201439</v>
      </c>
      <c r="H88" s="31">
        <f t="shared" si="12"/>
        <v>202007.9080163942</v>
      </c>
      <c r="I88" s="28">
        <f t="shared" si="13"/>
      </c>
      <c r="J88" s="32">
        <v>91.45</v>
      </c>
      <c r="K88" s="33">
        <f t="shared" si="18"/>
        <v>83587.79230527159</v>
      </c>
      <c r="L88" s="33">
        <f t="shared" si="19"/>
        <v>18473623.18809925</v>
      </c>
    </row>
    <row r="89" spans="2:12" ht="14.25">
      <c r="B89" s="29">
        <f t="shared" si="14"/>
        <v>80</v>
      </c>
      <c r="C89" s="30">
        <f t="shared" si="15"/>
        <v>0</v>
      </c>
      <c r="D89" s="31">
        <f t="shared" si="16"/>
        <v>202007.9080163942</v>
      </c>
      <c r="E89" s="31">
        <f t="shared" si="10"/>
        <v>240.6675598134583</v>
      </c>
      <c r="F89" s="31">
        <f t="shared" si="11"/>
        <v>673.3596933879807</v>
      </c>
      <c r="G89" s="31">
        <f t="shared" si="17"/>
        <v>914.027253201439</v>
      </c>
      <c r="H89" s="31">
        <f t="shared" si="12"/>
        <v>201767.24045658077</v>
      </c>
      <c r="I89" s="28">
        <f t="shared" si="13"/>
      </c>
      <c r="J89" s="32">
        <v>91.45</v>
      </c>
      <c r="K89" s="33">
        <f t="shared" si="18"/>
        <v>83587.79230527159</v>
      </c>
      <c r="L89" s="33">
        <f t="shared" si="19"/>
        <v>18451614.13975431</v>
      </c>
    </row>
    <row r="90" spans="2:12" ht="14.25">
      <c r="B90" s="29">
        <f t="shared" si="14"/>
        <v>81</v>
      </c>
      <c r="C90" s="30">
        <f t="shared" si="15"/>
        <v>0</v>
      </c>
      <c r="D90" s="31">
        <f t="shared" si="16"/>
        <v>201767.24045658077</v>
      </c>
      <c r="E90" s="31">
        <f t="shared" si="10"/>
        <v>241.4697850128366</v>
      </c>
      <c r="F90" s="31">
        <f t="shared" si="11"/>
        <v>672.5574681886026</v>
      </c>
      <c r="G90" s="31">
        <f t="shared" si="17"/>
        <v>914.0272532014392</v>
      </c>
      <c r="H90" s="31">
        <f t="shared" si="12"/>
        <v>201525.77067156794</v>
      </c>
      <c r="I90" s="28">
        <f t="shared" si="13"/>
      </c>
      <c r="J90" s="32">
        <v>91.45</v>
      </c>
      <c r="K90" s="33">
        <f t="shared" si="18"/>
        <v>83587.79230527162</v>
      </c>
      <c r="L90" s="33">
        <f t="shared" si="19"/>
        <v>18429531.72791489</v>
      </c>
    </row>
    <row r="91" spans="2:12" ht="14.25">
      <c r="B91" s="29">
        <f t="shared" si="14"/>
        <v>82</v>
      </c>
      <c r="C91" s="30">
        <f t="shared" si="15"/>
        <v>0</v>
      </c>
      <c r="D91" s="31">
        <f t="shared" si="16"/>
        <v>201525.77067156794</v>
      </c>
      <c r="E91" s="31">
        <f t="shared" si="10"/>
        <v>242.27468429621263</v>
      </c>
      <c r="F91" s="31">
        <f t="shared" si="11"/>
        <v>671.7525689052264</v>
      </c>
      <c r="G91" s="31">
        <f t="shared" si="17"/>
        <v>914.0272532014391</v>
      </c>
      <c r="H91" s="31">
        <f t="shared" si="12"/>
        <v>201283.49598727172</v>
      </c>
      <c r="I91" s="28">
        <f t="shared" si="13"/>
      </c>
      <c r="J91" s="32">
        <v>91.45</v>
      </c>
      <c r="K91" s="33">
        <f t="shared" si="18"/>
        <v>83587.7923052716</v>
      </c>
      <c r="L91" s="33">
        <f t="shared" si="19"/>
        <v>18407375.708035998</v>
      </c>
    </row>
    <row r="92" spans="2:12" ht="14.25">
      <c r="B92" s="29">
        <f t="shared" si="14"/>
        <v>83</v>
      </c>
      <c r="C92" s="30">
        <f t="shared" si="15"/>
        <v>0</v>
      </c>
      <c r="D92" s="31">
        <f t="shared" si="16"/>
        <v>201283.49598727172</v>
      </c>
      <c r="E92" s="31">
        <f t="shared" si="10"/>
        <v>243.08226657720024</v>
      </c>
      <c r="F92" s="31">
        <f t="shared" si="11"/>
        <v>670.944986624239</v>
      </c>
      <c r="G92" s="31">
        <f t="shared" si="17"/>
        <v>914.0272532014393</v>
      </c>
      <c r="H92" s="31">
        <f t="shared" si="12"/>
        <v>201040.41372069452</v>
      </c>
      <c r="I92" s="28">
        <f t="shared" si="13"/>
      </c>
      <c r="J92" s="32">
        <v>91.45</v>
      </c>
      <c r="K92" s="33">
        <f t="shared" si="18"/>
        <v>83587.79230527162</v>
      </c>
      <c r="L92" s="33">
        <f t="shared" si="19"/>
        <v>18385145.834757514</v>
      </c>
    </row>
    <row r="93" spans="2:12" ht="14.25">
      <c r="B93" s="29">
        <f t="shared" si="14"/>
        <v>84</v>
      </c>
      <c r="C93" s="30">
        <f t="shared" si="15"/>
        <v>0</v>
      </c>
      <c r="D93" s="31">
        <f t="shared" si="16"/>
        <v>201040.41372069452</v>
      </c>
      <c r="E93" s="31">
        <f t="shared" si="10"/>
        <v>243.89254079912405</v>
      </c>
      <c r="F93" s="31">
        <f t="shared" si="11"/>
        <v>670.1347124023151</v>
      </c>
      <c r="G93" s="31">
        <f t="shared" si="17"/>
        <v>914.0272532014392</v>
      </c>
      <c r="H93" s="31">
        <f t="shared" si="12"/>
        <v>200796.52117989538</v>
      </c>
      <c r="I93" s="28">
        <f t="shared" si="13"/>
      </c>
      <c r="J93" s="32">
        <v>91.45</v>
      </c>
      <c r="K93" s="33">
        <f t="shared" si="18"/>
        <v>83587.79230527162</v>
      </c>
      <c r="L93" s="33">
        <f t="shared" si="19"/>
        <v>18362841.861901432</v>
      </c>
    </row>
    <row r="94" spans="2:12" ht="14.25">
      <c r="B94" s="29">
        <f t="shared" si="14"/>
        <v>85</v>
      </c>
      <c r="C94" s="30">
        <f t="shared" si="15"/>
        <v>0</v>
      </c>
      <c r="D94" s="31">
        <f t="shared" si="16"/>
        <v>200796.52117989538</v>
      </c>
      <c r="E94" s="31">
        <f t="shared" si="10"/>
        <v>244.7055159351214</v>
      </c>
      <c r="F94" s="31">
        <f t="shared" si="11"/>
        <v>669.3217372663179</v>
      </c>
      <c r="G94" s="31">
        <f t="shared" si="17"/>
        <v>914.0272532014393</v>
      </c>
      <c r="H94" s="31">
        <f t="shared" si="12"/>
        <v>200551.81566396027</v>
      </c>
      <c r="I94" s="28">
        <f t="shared" si="13"/>
      </c>
      <c r="J94" s="32">
        <v>91.45</v>
      </c>
      <c r="K94" s="33">
        <f t="shared" si="18"/>
        <v>83587.79230527162</v>
      </c>
      <c r="L94" s="33">
        <f t="shared" si="19"/>
        <v>18340463.542469166</v>
      </c>
    </row>
    <row r="95" spans="2:12" ht="14.25">
      <c r="B95" s="29">
        <f t="shared" si="14"/>
        <v>86</v>
      </c>
      <c r="C95" s="30">
        <f t="shared" si="15"/>
        <v>0</v>
      </c>
      <c r="D95" s="31">
        <f t="shared" si="16"/>
        <v>200551.81566396027</v>
      </c>
      <c r="E95" s="31">
        <f t="shared" si="10"/>
        <v>245.52120098823832</v>
      </c>
      <c r="F95" s="31">
        <f t="shared" si="11"/>
        <v>668.5060522132009</v>
      </c>
      <c r="G95" s="31">
        <f t="shared" si="17"/>
        <v>914.0272532014392</v>
      </c>
      <c r="H95" s="31">
        <f t="shared" si="12"/>
        <v>200306.29446297203</v>
      </c>
      <c r="I95" s="28">
        <f t="shared" si="13"/>
      </c>
      <c r="J95" s="32">
        <v>91.45</v>
      </c>
      <c r="K95" s="33">
        <f t="shared" si="18"/>
        <v>83587.79230527162</v>
      </c>
      <c r="L95" s="33">
        <f t="shared" si="19"/>
        <v>18318010.628638793</v>
      </c>
    </row>
    <row r="96" spans="2:12" ht="14.25">
      <c r="B96" s="29">
        <f t="shared" si="14"/>
        <v>87</v>
      </c>
      <c r="C96" s="30">
        <f t="shared" si="15"/>
        <v>0</v>
      </c>
      <c r="D96" s="31">
        <f t="shared" si="16"/>
        <v>200306.29446297203</v>
      </c>
      <c r="E96" s="31">
        <f t="shared" si="10"/>
        <v>246.3396049915326</v>
      </c>
      <c r="F96" s="31">
        <f t="shared" si="11"/>
        <v>667.6876482099068</v>
      </c>
      <c r="G96" s="31">
        <f t="shared" si="17"/>
        <v>914.0272532014394</v>
      </c>
      <c r="H96" s="31">
        <f t="shared" si="12"/>
        <v>200059.95485798048</v>
      </c>
      <c r="I96" s="28">
        <f t="shared" si="13"/>
      </c>
      <c r="J96" s="32">
        <v>91.45</v>
      </c>
      <c r="K96" s="33">
        <f t="shared" si="18"/>
        <v>83587.79230527164</v>
      </c>
      <c r="L96" s="33">
        <f t="shared" si="19"/>
        <v>18295482.871762317</v>
      </c>
    </row>
    <row r="97" spans="2:12" ht="14.25">
      <c r="B97" s="29">
        <f t="shared" si="14"/>
        <v>88</v>
      </c>
      <c r="C97" s="30">
        <f t="shared" si="15"/>
        <v>0</v>
      </c>
      <c r="D97" s="31">
        <f t="shared" si="16"/>
        <v>200059.95485798048</v>
      </c>
      <c r="E97" s="31">
        <f t="shared" si="10"/>
        <v>247.16073700817105</v>
      </c>
      <c r="F97" s="31">
        <f t="shared" si="11"/>
        <v>666.8665161932682</v>
      </c>
      <c r="G97" s="31">
        <f t="shared" si="17"/>
        <v>914.0272532014393</v>
      </c>
      <c r="H97" s="31">
        <f t="shared" si="12"/>
        <v>199812.7941209723</v>
      </c>
      <c r="I97" s="28">
        <f t="shared" si="13"/>
      </c>
      <c r="J97" s="32">
        <v>91.45</v>
      </c>
      <c r="K97" s="33">
        <f t="shared" si="18"/>
        <v>83587.79230527162</v>
      </c>
      <c r="L97" s="33">
        <f t="shared" si="19"/>
        <v>18272880.022362918</v>
      </c>
    </row>
    <row r="98" spans="2:12" ht="14.25">
      <c r="B98" s="29">
        <f t="shared" si="14"/>
        <v>89</v>
      </c>
      <c r="C98" s="30">
        <f t="shared" si="15"/>
        <v>0</v>
      </c>
      <c r="D98" s="31">
        <f t="shared" si="16"/>
        <v>199812.7941209723</v>
      </c>
      <c r="E98" s="31">
        <f t="shared" si="10"/>
        <v>247.98460613153156</v>
      </c>
      <c r="F98" s="31">
        <f t="shared" si="11"/>
        <v>666.0426470699077</v>
      </c>
      <c r="G98" s="31">
        <f t="shared" si="17"/>
        <v>914.0272532014393</v>
      </c>
      <c r="H98" s="31">
        <f t="shared" si="12"/>
        <v>199564.80951484077</v>
      </c>
      <c r="I98" s="28">
        <f t="shared" si="13"/>
      </c>
      <c r="J98" s="32">
        <v>91.45</v>
      </c>
      <c r="K98" s="33">
        <f t="shared" si="18"/>
        <v>83587.79230527162</v>
      </c>
      <c r="L98" s="33">
        <f t="shared" si="19"/>
        <v>18250201.83013219</v>
      </c>
    </row>
    <row r="99" spans="2:12" ht="14.25">
      <c r="B99" s="29">
        <f t="shared" si="14"/>
        <v>90</v>
      </c>
      <c r="C99" s="30">
        <f t="shared" si="15"/>
        <v>0</v>
      </c>
      <c r="D99" s="31">
        <f t="shared" si="16"/>
        <v>199564.80951484077</v>
      </c>
      <c r="E99" s="31">
        <f t="shared" si="10"/>
        <v>248.81122148530324</v>
      </c>
      <c r="F99" s="31">
        <f t="shared" si="11"/>
        <v>665.216031716136</v>
      </c>
      <c r="G99" s="31">
        <f t="shared" si="17"/>
        <v>914.0272532014392</v>
      </c>
      <c r="H99" s="31">
        <f t="shared" si="12"/>
        <v>199315.99829335546</v>
      </c>
      <c r="I99" s="28">
        <f t="shared" si="13"/>
      </c>
      <c r="J99" s="32">
        <v>91.45</v>
      </c>
      <c r="K99" s="33">
        <f t="shared" si="18"/>
        <v>83587.79230527162</v>
      </c>
      <c r="L99" s="33">
        <f t="shared" si="19"/>
        <v>18227448.043927357</v>
      </c>
    </row>
    <row r="100" spans="2:12" ht="14.25">
      <c r="B100" s="29">
        <f t="shared" si="14"/>
        <v>91</v>
      </c>
      <c r="C100" s="30">
        <f t="shared" si="15"/>
        <v>0</v>
      </c>
      <c r="D100" s="31">
        <f t="shared" si="16"/>
        <v>199315.99829335546</v>
      </c>
      <c r="E100" s="31">
        <f t="shared" si="10"/>
        <v>249.64059222358765</v>
      </c>
      <c r="F100" s="31">
        <f t="shared" si="11"/>
        <v>664.3866609778515</v>
      </c>
      <c r="G100" s="31">
        <f t="shared" si="17"/>
        <v>914.0272532014392</v>
      </c>
      <c r="H100" s="31">
        <f t="shared" si="12"/>
        <v>199066.35770113187</v>
      </c>
      <c r="I100" s="28">
        <f t="shared" si="13"/>
      </c>
      <c r="J100" s="32">
        <v>91.45</v>
      </c>
      <c r="K100" s="33">
        <f t="shared" si="18"/>
        <v>83587.79230527162</v>
      </c>
      <c r="L100" s="33">
        <f t="shared" si="19"/>
        <v>18204618.41176851</v>
      </c>
    </row>
    <row r="101" spans="2:12" ht="14.25">
      <c r="B101" s="29">
        <f t="shared" si="14"/>
        <v>92</v>
      </c>
      <c r="C101" s="30">
        <f t="shared" si="15"/>
        <v>0</v>
      </c>
      <c r="D101" s="31">
        <f t="shared" si="16"/>
        <v>199066.35770113187</v>
      </c>
      <c r="E101" s="31">
        <f t="shared" si="10"/>
        <v>250.4727275309997</v>
      </c>
      <c r="F101" s="31">
        <f t="shared" si="11"/>
        <v>663.5545256704396</v>
      </c>
      <c r="G101" s="31">
        <f t="shared" si="17"/>
        <v>914.0272532014393</v>
      </c>
      <c r="H101" s="31">
        <f t="shared" si="12"/>
        <v>198815.88497360086</v>
      </c>
      <c r="I101" s="28">
        <f t="shared" si="13"/>
      </c>
      <c r="J101" s="32">
        <v>91.45</v>
      </c>
      <c r="K101" s="33">
        <f t="shared" si="18"/>
        <v>83587.79230527162</v>
      </c>
      <c r="L101" s="33">
        <f t="shared" si="19"/>
        <v>18181712.6808358</v>
      </c>
    </row>
    <row r="102" spans="2:12" ht="14.25">
      <c r="B102" s="29">
        <f t="shared" si="14"/>
        <v>93</v>
      </c>
      <c r="C102" s="30">
        <f t="shared" si="15"/>
        <v>0</v>
      </c>
      <c r="D102" s="31">
        <f t="shared" si="16"/>
        <v>198815.88497360086</v>
      </c>
      <c r="E102" s="31">
        <f t="shared" si="10"/>
        <v>251.3076366227698</v>
      </c>
      <c r="F102" s="31">
        <f t="shared" si="11"/>
        <v>662.7196165786695</v>
      </c>
      <c r="G102" s="31">
        <f t="shared" si="17"/>
        <v>914.0272532014393</v>
      </c>
      <c r="H102" s="31">
        <f t="shared" si="12"/>
        <v>198564.57733697808</v>
      </c>
      <c r="I102" s="28">
        <f t="shared" si="13"/>
      </c>
      <c r="J102" s="32">
        <v>91.45</v>
      </c>
      <c r="K102" s="33">
        <f t="shared" si="18"/>
        <v>83587.79230527162</v>
      </c>
      <c r="L102" s="33">
        <f t="shared" si="19"/>
        <v>18158730.597466648</v>
      </c>
    </row>
    <row r="103" spans="2:12" ht="14.25">
      <c r="B103" s="29">
        <f t="shared" si="14"/>
        <v>94</v>
      </c>
      <c r="C103" s="30">
        <f t="shared" si="15"/>
        <v>0</v>
      </c>
      <c r="D103" s="31">
        <f t="shared" si="16"/>
        <v>198564.57733697808</v>
      </c>
      <c r="E103" s="31">
        <f t="shared" si="10"/>
        <v>252.14532874484541</v>
      </c>
      <c r="F103" s="31">
        <f t="shared" si="11"/>
        <v>661.8819244565937</v>
      </c>
      <c r="G103" s="31">
        <f t="shared" si="17"/>
        <v>914.0272532014391</v>
      </c>
      <c r="H103" s="31">
        <f t="shared" si="12"/>
        <v>198312.43200823324</v>
      </c>
      <c r="I103" s="28">
        <f t="shared" si="13"/>
      </c>
      <c r="J103" s="32">
        <v>91.45</v>
      </c>
      <c r="K103" s="33">
        <f t="shared" si="18"/>
        <v>83587.7923052716</v>
      </c>
      <c r="L103" s="33">
        <f t="shared" si="19"/>
        <v>18135671.907152932</v>
      </c>
    </row>
    <row r="104" spans="2:12" ht="14.25">
      <c r="B104" s="29">
        <f t="shared" si="14"/>
        <v>95</v>
      </c>
      <c r="C104" s="30">
        <f t="shared" si="15"/>
        <v>0</v>
      </c>
      <c r="D104" s="31">
        <f t="shared" si="16"/>
        <v>198312.43200823324</v>
      </c>
      <c r="E104" s="31">
        <f t="shared" si="10"/>
        <v>252.98581317399533</v>
      </c>
      <c r="F104" s="31">
        <f t="shared" si="11"/>
        <v>661.0414400274441</v>
      </c>
      <c r="G104" s="31">
        <f t="shared" si="17"/>
        <v>914.0272532014394</v>
      </c>
      <c r="H104" s="31">
        <f t="shared" si="12"/>
        <v>198059.44619505925</v>
      </c>
      <c r="I104" s="28">
        <f t="shared" si="13"/>
      </c>
      <c r="J104" s="32">
        <v>91.45</v>
      </c>
      <c r="K104" s="33">
        <f t="shared" si="18"/>
        <v>83587.79230527164</v>
      </c>
      <c r="L104" s="33">
        <f t="shared" si="19"/>
        <v>18112536.35453817</v>
      </c>
    </row>
    <row r="105" spans="2:12" ht="14.25">
      <c r="B105" s="29">
        <f t="shared" si="14"/>
        <v>96</v>
      </c>
      <c r="C105" s="30">
        <f t="shared" si="15"/>
        <v>0</v>
      </c>
      <c r="D105" s="31">
        <f t="shared" si="16"/>
        <v>198059.44619505925</v>
      </c>
      <c r="E105" s="31">
        <f t="shared" si="10"/>
        <v>253.8290992179085</v>
      </c>
      <c r="F105" s="31">
        <f t="shared" si="11"/>
        <v>660.1981539835309</v>
      </c>
      <c r="G105" s="31">
        <f t="shared" si="17"/>
        <v>914.0272532014394</v>
      </c>
      <c r="H105" s="31">
        <f t="shared" si="12"/>
        <v>197805.61709584136</v>
      </c>
      <c r="I105" s="28">
        <f t="shared" si="13"/>
      </c>
      <c r="J105" s="32">
        <v>91.45</v>
      </c>
      <c r="K105" s="33">
        <f t="shared" si="18"/>
        <v>83587.79230527164</v>
      </c>
      <c r="L105" s="33">
        <f t="shared" si="19"/>
        <v>18089323.683414694</v>
      </c>
    </row>
    <row r="106" spans="2:12" ht="14.25">
      <c r="B106" s="29">
        <f t="shared" si="14"/>
        <v>97</v>
      </c>
      <c r="C106" s="30">
        <f t="shared" si="15"/>
        <v>0</v>
      </c>
      <c r="D106" s="31">
        <f t="shared" si="16"/>
        <v>197805.61709584136</v>
      </c>
      <c r="E106" s="31">
        <f t="shared" si="10"/>
        <v>254.67519621530164</v>
      </c>
      <c r="F106" s="31">
        <f t="shared" si="11"/>
        <v>659.3520569861379</v>
      </c>
      <c r="G106" s="31">
        <f t="shared" si="17"/>
        <v>914.0272532014395</v>
      </c>
      <c r="H106" s="31">
        <f t="shared" si="12"/>
        <v>197550.94189962605</v>
      </c>
      <c r="I106" s="28">
        <f t="shared" si="13"/>
      </c>
      <c r="J106" s="32">
        <v>91.45</v>
      </c>
      <c r="K106" s="33">
        <f t="shared" si="18"/>
        <v>83587.79230527165</v>
      </c>
      <c r="L106" s="33">
        <f t="shared" si="19"/>
        <v>18066033.636720803</v>
      </c>
    </row>
    <row r="107" spans="2:12" ht="14.25">
      <c r="B107" s="29">
        <f t="shared" si="14"/>
        <v>98</v>
      </c>
      <c r="C107" s="30">
        <f t="shared" si="15"/>
        <v>0</v>
      </c>
      <c r="D107" s="31">
        <f t="shared" si="16"/>
        <v>197550.94189962605</v>
      </c>
      <c r="E107" s="31">
        <f t="shared" si="10"/>
        <v>255.52411353601917</v>
      </c>
      <c r="F107" s="31">
        <f t="shared" si="11"/>
        <v>658.5031396654202</v>
      </c>
      <c r="G107" s="31">
        <f t="shared" si="17"/>
        <v>914.0272532014394</v>
      </c>
      <c r="H107" s="31">
        <f t="shared" si="12"/>
        <v>197295.41778609002</v>
      </c>
      <c r="I107" s="28">
        <f t="shared" si="13"/>
      </c>
      <c r="J107" s="32">
        <v>91.45</v>
      </c>
      <c r="K107" s="33">
        <f t="shared" si="18"/>
        <v>83587.79230527164</v>
      </c>
      <c r="L107" s="33">
        <f t="shared" si="19"/>
        <v>18042665.956537932</v>
      </c>
    </row>
    <row r="108" spans="2:12" ht="14.25">
      <c r="B108" s="29">
        <f t="shared" si="14"/>
        <v>99</v>
      </c>
      <c r="C108" s="30">
        <f t="shared" si="15"/>
        <v>0</v>
      </c>
      <c r="D108" s="31">
        <f t="shared" si="16"/>
        <v>197295.41778609002</v>
      </c>
      <c r="E108" s="31">
        <f t="shared" si="10"/>
        <v>256.3758605811395</v>
      </c>
      <c r="F108" s="31">
        <f t="shared" si="11"/>
        <v>657.6513926203</v>
      </c>
      <c r="G108" s="31">
        <f t="shared" si="17"/>
        <v>914.0272532014395</v>
      </c>
      <c r="H108" s="31">
        <f t="shared" si="12"/>
        <v>197039.04192550888</v>
      </c>
      <c r="I108" s="28">
        <f t="shared" si="13"/>
      </c>
      <c r="J108" s="32">
        <v>91.45</v>
      </c>
      <c r="K108" s="33">
        <f t="shared" si="18"/>
        <v>83587.79230527165</v>
      </c>
      <c r="L108" s="33">
        <f t="shared" si="19"/>
        <v>18019220.384087786</v>
      </c>
    </row>
    <row r="109" spans="2:12" ht="14.25">
      <c r="B109" s="29">
        <f t="shared" si="14"/>
        <v>100</v>
      </c>
      <c r="C109" s="30">
        <f t="shared" si="15"/>
        <v>0</v>
      </c>
      <c r="D109" s="31">
        <f t="shared" si="16"/>
        <v>197039.04192550888</v>
      </c>
      <c r="E109" s="31">
        <f t="shared" si="10"/>
        <v>257.23044678307656</v>
      </c>
      <c r="F109" s="31">
        <f t="shared" si="11"/>
        <v>656.796806418363</v>
      </c>
      <c r="G109" s="31">
        <f t="shared" si="17"/>
        <v>914.0272532014395</v>
      </c>
      <c r="H109" s="31">
        <f t="shared" si="12"/>
        <v>196781.8114787258</v>
      </c>
      <c r="I109" s="28">
        <f t="shared" si="13"/>
      </c>
      <c r="J109" s="32">
        <v>91.45</v>
      </c>
      <c r="K109" s="33">
        <f t="shared" si="18"/>
        <v>83587.79230527165</v>
      </c>
      <c r="L109" s="33">
        <f t="shared" si="19"/>
        <v>17995696.659729477</v>
      </c>
    </row>
    <row r="110" spans="2:12" ht="14.25">
      <c r="B110" s="29">
        <f t="shared" si="14"/>
        <v>101</v>
      </c>
      <c r="C110" s="30">
        <f t="shared" si="15"/>
        <v>0</v>
      </c>
      <c r="D110" s="31">
        <f t="shared" si="16"/>
        <v>196781.8114787258</v>
      </c>
      <c r="E110" s="31">
        <f t="shared" si="10"/>
        <v>258.0878816056869</v>
      </c>
      <c r="F110" s="31">
        <f t="shared" si="11"/>
        <v>655.9393715957527</v>
      </c>
      <c r="G110" s="31">
        <f t="shared" si="17"/>
        <v>914.0272532014396</v>
      </c>
      <c r="H110" s="31">
        <f t="shared" si="12"/>
        <v>196523.72359712012</v>
      </c>
      <c r="I110" s="28">
        <f t="shared" si="13"/>
      </c>
      <c r="J110" s="32">
        <v>91.45</v>
      </c>
      <c r="K110" s="33">
        <f t="shared" si="18"/>
        <v>83587.79230527165</v>
      </c>
      <c r="L110" s="33">
        <f t="shared" si="19"/>
        <v>17972094.522956636</v>
      </c>
    </row>
    <row r="111" spans="2:12" ht="14.25">
      <c r="B111" s="29">
        <f t="shared" si="14"/>
        <v>102</v>
      </c>
      <c r="C111" s="30">
        <f t="shared" si="15"/>
        <v>0</v>
      </c>
      <c r="D111" s="31">
        <f t="shared" si="16"/>
        <v>196523.72359712012</v>
      </c>
      <c r="E111" s="31">
        <f t="shared" si="10"/>
        <v>258.9481745443726</v>
      </c>
      <c r="F111" s="31">
        <f t="shared" si="11"/>
        <v>655.079078657067</v>
      </c>
      <c r="G111" s="31">
        <f t="shared" si="17"/>
        <v>914.0272532014396</v>
      </c>
      <c r="H111" s="31">
        <f t="shared" si="12"/>
        <v>196264.77542257574</v>
      </c>
      <c r="I111" s="28">
        <f t="shared" si="13"/>
      </c>
      <c r="J111" s="32">
        <v>91.45</v>
      </c>
      <c r="K111" s="33">
        <f t="shared" si="18"/>
        <v>83587.79230527165</v>
      </c>
      <c r="L111" s="33">
        <f t="shared" si="19"/>
        <v>17948413.71239455</v>
      </c>
    </row>
    <row r="112" spans="2:12" ht="14.25">
      <c r="B112" s="29">
        <f t="shared" si="14"/>
        <v>103</v>
      </c>
      <c r="C112" s="30">
        <f t="shared" si="15"/>
        <v>0</v>
      </c>
      <c r="D112" s="31">
        <f t="shared" si="16"/>
        <v>196264.77542257574</v>
      </c>
      <c r="E112" s="31">
        <f t="shared" si="10"/>
        <v>259.81133512618703</v>
      </c>
      <c r="F112" s="31">
        <f t="shared" si="11"/>
        <v>654.2159180752525</v>
      </c>
      <c r="G112" s="31">
        <f t="shared" si="17"/>
        <v>914.0272532014395</v>
      </c>
      <c r="H112" s="31">
        <f t="shared" si="12"/>
        <v>196004.96408744954</v>
      </c>
      <c r="I112" s="28">
        <f t="shared" si="13"/>
      </c>
      <c r="J112" s="32">
        <v>91.45</v>
      </c>
      <c r="K112" s="33">
        <f t="shared" si="18"/>
        <v>83587.79230527165</v>
      </c>
      <c r="L112" s="33">
        <f t="shared" si="19"/>
        <v>17924653.96579726</v>
      </c>
    </row>
    <row r="113" spans="2:12" ht="14.25">
      <c r="B113" s="29">
        <f t="shared" si="14"/>
        <v>104</v>
      </c>
      <c r="C113" s="30">
        <f t="shared" si="15"/>
        <v>0</v>
      </c>
      <c r="D113" s="31">
        <f t="shared" si="16"/>
        <v>196004.96408744954</v>
      </c>
      <c r="E113" s="31">
        <f t="shared" si="10"/>
        <v>260.677372909941</v>
      </c>
      <c r="F113" s="31">
        <f t="shared" si="11"/>
        <v>653.3498802914985</v>
      </c>
      <c r="G113" s="31">
        <f t="shared" si="17"/>
        <v>914.0272532014395</v>
      </c>
      <c r="H113" s="31">
        <f t="shared" si="12"/>
        <v>195744.2867145396</v>
      </c>
      <c r="I113" s="28">
        <f t="shared" si="13"/>
      </c>
      <c r="J113" s="32">
        <v>91.45</v>
      </c>
      <c r="K113" s="33">
        <f t="shared" si="18"/>
        <v>83587.79230527165</v>
      </c>
      <c r="L113" s="33">
        <f t="shared" si="19"/>
        <v>17900815.020044647</v>
      </c>
    </row>
    <row r="114" spans="2:12" ht="14.25">
      <c r="B114" s="29">
        <f t="shared" si="14"/>
        <v>105</v>
      </c>
      <c r="C114" s="30">
        <f t="shared" si="15"/>
        <v>0</v>
      </c>
      <c r="D114" s="31">
        <f t="shared" si="16"/>
        <v>195744.2867145396</v>
      </c>
      <c r="E114" s="31">
        <f t="shared" si="10"/>
        <v>261.54629748630737</v>
      </c>
      <c r="F114" s="31">
        <f t="shared" si="11"/>
        <v>652.480955715132</v>
      </c>
      <c r="G114" s="31">
        <f t="shared" si="17"/>
        <v>914.0272532014394</v>
      </c>
      <c r="H114" s="31">
        <f t="shared" si="12"/>
        <v>195482.74041705328</v>
      </c>
      <c r="I114" s="28">
        <f t="shared" si="13"/>
      </c>
      <c r="J114" s="32">
        <v>91.45</v>
      </c>
      <c r="K114" s="33">
        <f t="shared" si="18"/>
        <v>83587.79230527164</v>
      </c>
      <c r="L114" s="33">
        <f t="shared" si="19"/>
        <v>17876896.611139525</v>
      </c>
    </row>
    <row r="115" spans="2:12" ht="14.25">
      <c r="B115" s="29">
        <f t="shared" si="14"/>
        <v>106</v>
      </c>
      <c r="C115" s="30">
        <f t="shared" si="15"/>
        <v>0</v>
      </c>
      <c r="D115" s="31">
        <f t="shared" si="16"/>
        <v>195482.74041705328</v>
      </c>
      <c r="E115" s="31">
        <f t="shared" si="10"/>
        <v>262.4181184779286</v>
      </c>
      <c r="F115" s="31">
        <f t="shared" si="11"/>
        <v>651.6091347235109</v>
      </c>
      <c r="G115" s="31">
        <f t="shared" si="17"/>
        <v>914.0272532014395</v>
      </c>
      <c r="H115" s="31">
        <f t="shared" si="12"/>
        <v>195220.32229857537</v>
      </c>
      <c r="I115" s="28">
        <f t="shared" si="13"/>
      </c>
      <c r="J115" s="32">
        <v>91.45</v>
      </c>
      <c r="K115" s="33">
        <f t="shared" si="18"/>
        <v>83587.79230527165</v>
      </c>
      <c r="L115" s="33">
        <f t="shared" si="19"/>
        <v>17852898.47420472</v>
      </c>
    </row>
    <row r="116" spans="2:12" ht="14.25">
      <c r="B116" s="29">
        <f t="shared" si="14"/>
        <v>107</v>
      </c>
      <c r="C116" s="30">
        <f t="shared" si="15"/>
        <v>0</v>
      </c>
      <c r="D116" s="31">
        <f t="shared" si="16"/>
        <v>195220.32229857537</v>
      </c>
      <c r="E116" s="31">
        <f t="shared" si="10"/>
        <v>263.29284553952175</v>
      </c>
      <c r="F116" s="31">
        <f t="shared" si="11"/>
        <v>650.7344076619179</v>
      </c>
      <c r="G116" s="31">
        <f t="shared" si="17"/>
        <v>914.0272532014396</v>
      </c>
      <c r="H116" s="31">
        <f t="shared" si="12"/>
        <v>194957.02945303585</v>
      </c>
      <c r="I116" s="28">
        <f t="shared" si="13"/>
      </c>
      <c r="J116" s="32">
        <v>91.45</v>
      </c>
      <c r="K116" s="33">
        <f t="shared" si="18"/>
        <v>83587.79230527165</v>
      </c>
      <c r="L116" s="33">
        <f t="shared" si="19"/>
        <v>17828820.34348013</v>
      </c>
    </row>
    <row r="117" spans="2:12" ht="14.25">
      <c r="B117" s="29">
        <f t="shared" si="14"/>
        <v>108</v>
      </c>
      <c r="C117" s="30">
        <f t="shared" si="15"/>
        <v>0</v>
      </c>
      <c r="D117" s="31">
        <f t="shared" si="16"/>
        <v>194957.02945303585</v>
      </c>
      <c r="E117" s="31">
        <f t="shared" si="10"/>
        <v>264.17048835798676</v>
      </c>
      <c r="F117" s="31">
        <f t="shared" si="11"/>
        <v>649.8567648434529</v>
      </c>
      <c r="G117" s="31">
        <f t="shared" si="17"/>
        <v>914.0272532014396</v>
      </c>
      <c r="H117" s="31">
        <f t="shared" si="12"/>
        <v>194692.85896467787</v>
      </c>
      <c r="I117" s="28">
        <f t="shared" si="13"/>
      </c>
      <c r="J117" s="32">
        <v>91.45</v>
      </c>
      <c r="K117" s="33">
        <f t="shared" si="18"/>
        <v>83587.79230527165</v>
      </c>
      <c r="L117" s="33">
        <f t="shared" si="19"/>
        <v>17804661.952319793</v>
      </c>
    </row>
    <row r="118" spans="2:12" ht="14.25">
      <c r="B118" s="29">
        <f t="shared" si="14"/>
        <v>109</v>
      </c>
      <c r="C118" s="30">
        <f t="shared" si="15"/>
        <v>0</v>
      </c>
      <c r="D118" s="31">
        <f t="shared" si="16"/>
        <v>194692.85896467787</v>
      </c>
      <c r="E118" s="31">
        <f t="shared" si="10"/>
        <v>265.05105665251347</v>
      </c>
      <c r="F118" s="31">
        <f t="shared" si="11"/>
        <v>648.9761965489263</v>
      </c>
      <c r="G118" s="31">
        <f t="shared" si="17"/>
        <v>914.0272532014397</v>
      </c>
      <c r="H118" s="31">
        <f t="shared" si="12"/>
        <v>194427.80790802537</v>
      </c>
      <c r="I118" s="28">
        <f t="shared" si="13"/>
      </c>
      <c r="J118" s="32">
        <v>91.45</v>
      </c>
      <c r="K118" s="33">
        <f t="shared" si="18"/>
        <v>83587.79230527167</v>
      </c>
      <c r="L118" s="33">
        <f t="shared" si="19"/>
        <v>17780423.03318892</v>
      </c>
    </row>
    <row r="119" spans="2:12" ht="14.25">
      <c r="B119" s="29">
        <f t="shared" si="14"/>
        <v>110</v>
      </c>
      <c r="C119" s="30">
        <f t="shared" si="15"/>
        <v>0</v>
      </c>
      <c r="D119" s="31">
        <f t="shared" si="16"/>
        <v>194427.80790802537</v>
      </c>
      <c r="E119" s="31">
        <f t="shared" si="10"/>
        <v>265.9345601746885</v>
      </c>
      <c r="F119" s="31">
        <f t="shared" si="11"/>
        <v>648.0926930267512</v>
      </c>
      <c r="G119" s="31">
        <f t="shared" si="17"/>
        <v>914.0272532014397</v>
      </c>
      <c r="H119" s="31">
        <f t="shared" si="12"/>
        <v>194161.8733478507</v>
      </c>
      <c r="I119" s="28">
        <f t="shared" si="13"/>
      </c>
      <c r="J119" s="32">
        <v>91.45</v>
      </c>
      <c r="K119" s="33">
        <f t="shared" si="18"/>
        <v>83587.79230527167</v>
      </c>
      <c r="L119" s="33">
        <f t="shared" si="19"/>
        <v>17756103.317660946</v>
      </c>
    </row>
    <row r="120" spans="2:12" ht="14.25">
      <c r="B120" s="29">
        <f t="shared" si="14"/>
        <v>111</v>
      </c>
      <c r="C120" s="30">
        <f t="shared" si="15"/>
        <v>0</v>
      </c>
      <c r="D120" s="31">
        <f t="shared" si="16"/>
        <v>194161.8733478507</v>
      </c>
      <c r="E120" s="31">
        <f t="shared" si="10"/>
        <v>266.82100870860427</v>
      </c>
      <c r="F120" s="31">
        <f t="shared" si="11"/>
        <v>647.2062444928357</v>
      </c>
      <c r="G120" s="31">
        <f t="shared" si="17"/>
        <v>914.02725320144</v>
      </c>
      <c r="H120" s="31">
        <f t="shared" si="12"/>
        <v>193895.0523391421</v>
      </c>
      <c r="I120" s="28">
        <f t="shared" si="13"/>
      </c>
      <c r="J120" s="32">
        <v>91.45</v>
      </c>
      <c r="K120" s="33">
        <f t="shared" si="18"/>
        <v>83587.7923052717</v>
      </c>
      <c r="L120" s="33">
        <f t="shared" si="19"/>
        <v>17731702.536414545</v>
      </c>
    </row>
    <row r="121" spans="2:12" ht="14.25">
      <c r="B121" s="29">
        <f t="shared" si="14"/>
        <v>112</v>
      </c>
      <c r="C121" s="30">
        <f t="shared" si="15"/>
        <v>0</v>
      </c>
      <c r="D121" s="31">
        <f t="shared" si="16"/>
        <v>193895.0523391421</v>
      </c>
      <c r="E121" s="31">
        <f t="shared" si="10"/>
        <v>267.7104120709664</v>
      </c>
      <c r="F121" s="31">
        <f t="shared" si="11"/>
        <v>646.3168411304737</v>
      </c>
      <c r="G121" s="31">
        <f t="shared" si="17"/>
        <v>914.0272532014401</v>
      </c>
      <c r="H121" s="31">
        <f t="shared" si="12"/>
        <v>193627.34192707113</v>
      </c>
      <c r="I121" s="28">
        <f t="shared" si="13"/>
      </c>
      <c r="J121" s="32">
        <v>91.45</v>
      </c>
      <c r="K121" s="33">
        <f t="shared" si="18"/>
        <v>83587.7923052717</v>
      </c>
      <c r="L121" s="33">
        <f t="shared" si="19"/>
        <v>17707220.419230655</v>
      </c>
    </row>
    <row r="122" spans="2:12" ht="14.25">
      <c r="B122" s="29">
        <f t="shared" si="14"/>
        <v>113</v>
      </c>
      <c r="C122" s="30">
        <f t="shared" si="15"/>
        <v>0</v>
      </c>
      <c r="D122" s="31">
        <f t="shared" si="16"/>
        <v>193627.34192707113</v>
      </c>
      <c r="E122" s="31">
        <f t="shared" si="10"/>
        <v>268.60278011120283</v>
      </c>
      <c r="F122" s="31">
        <f t="shared" si="11"/>
        <v>645.4244730902371</v>
      </c>
      <c r="G122" s="31">
        <f t="shared" si="17"/>
        <v>914.02725320144</v>
      </c>
      <c r="H122" s="31">
        <f t="shared" si="12"/>
        <v>193358.73914695994</v>
      </c>
      <c r="I122" s="28">
        <f t="shared" si="13"/>
      </c>
      <c r="J122" s="32">
        <v>91.45</v>
      </c>
      <c r="K122" s="33">
        <f t="shared" si="18"/>
        <v>83587.7923052717</v>
      </c>
      <c r="L122" s="33">
        <f t="shared" si="19"/>
        <v>17682656.694989488</v>
      </c>
    </row>
    <row r="123" spans="2:12" ht="14.25">
      <c r="B123" s="29">
        <f t="shared" si="14"/>
        <v>114</v>
      </c>
      <c r="C123" s="30">
        <f t="shared" si="15"/>
        <v>0</v>
      </c>
      <c r="D123" s="31">
        <f t="shared" si="16"/>
        <v>193358.73914695994</v>
      </c>
      <c r="E123" s="31">
        <f t="shared" si="10"/>
        <v>269.4981227115737</v>
      </c>
      <c r="F123" s="31">
        <f t="shared" si="11"/>
        <v>644.5291304898665</v>
      </c>
      <c r="G123" s="31">
        <f t="shared" si="17"/>
        <v>914.0272532014402</v>
      </c>
      <c r="H123" s="31">
        <f t="shared" si="12"/>
        <v>193089.24102424836</v>
      </c>
      <c r="I123" s="28">
        <f t="shared" si="13"/>
      </c>
      <c r="J123" s="32">
        <v>91.45</v>
      </c>
      <c r="K123" s="33">
        <f t="shared" si="18"/>
        <v>83587.79230527171</v>
      </c>
      <c r="L123" s="33">
        <f t="shared" si="19"/>
        <v>17658011.091667514</v>
      </c>
    </row>
    <row r="124" spans="2:12" ht="14.25">
      <c r="B124" s="29">
        <f t="shared" si="14"/>
        <v>115</v>
      </c>
      <c r="C124" s="30">
        <f t="shared" si="15"/>
        <v>0</v>
      </c>
      <c r="D124" s="31">
        <f t="shared" si="16"/>
        <v>193089.24102424836</v>
      </c>
      <c r="E124" s="31">
        <f t="shared" si="10"/>
        <v>270.3964497872788</v>
      </c>
      <c r="F124" s="31">
        <f t="shared" si="11"/>
        <v>643.6308034141613</v>
      </c>
      <c r="G124" s="31">
        <f t="shared" si="17"/>
        <v>914.0272532014401</v>
      </c>
      <c r="H124" s="31">
        <f t="shared" si="12"/>
        <v>192818.84457446108</v>
      </c>
      <c r="I124" s="28">
        <f t="shared" si="13"/>
      </c>
      <c r="J124" s="32">
        <v>91.45</v>
      </c>
      <c r="K124" s="33">
        <f t="shared" si="18"/>
        <v>83587.7923052717</v>
      </c>
      <c r="L124" s="33">
        <f t="shared" si="19"/>
        <v>17633283.336334467</v>
      </c>
    </row>
    <row r="125" spans="2:12" ht="14.25">
      <c r="B125" s="29">
        <f t="shared" si="14"/>
        <v>116</v>
      </c>
      <c r="C125" s="30">
        <f t="shared" si="15"/>
        <v>0</v>
      </c>
      <c r="D125" s="31">
        <f t="shared" si="16"/>
        <v>192818.84457446108</v>
      </c>
      <c r="E125" s="31">
        <f t="shared" si="10"/>
        <v>271.2977712865701</v>
      </c>
      <c r="F125" s="31">
        <f t="shared" si="11"/>
        <v>642.7294819148702</v>
      </c>
      <c r="G125" s="31">
        <f t="shared" si="17"/>
        <v>914.0272532014403</v>
      </c>
      <c r="H125" s="31">
        <f t="shared" si="12"/>
        <v>192547.5468031745</v>
      </c>
      <c r="I125" s="28">
        <f t="shared" si="13"/>
      </c>
      <c r="J125" s="32">
        <v>91.45</v>
      </c>
      <c r="K125" s="33">
        <f t="shared" si="18"/>
        <v>83587.79230527172</v>
      </c>
      <c r="L125" s="33">
        <f t="shared" si="19"/>
        <v>17608473.15515031</v>
      </c>
    </row>
    <row r="126" spans="2:12" ht="14.25">
      <c r="B126" s="29">
        <f t="shared" si="14"/>
        <v>117</v>
      </c>
      <c r="C126" s="30">
        <f t="shared" si="15"/>
        <v>0</v>
      </c>
      <c r="D126" s="31">
        <f t="shared" si="16"/>
        <v>192547.5468031745</v>
      </c>
      <c r="E126" s="31">
        <f t="shared" si="10"/>
        <v>272.20209719085847</v>
      </c>
      <c r="F126" s="31">
        <f t="shared" si="11"/>
        <v>641.8251560105817</v>
      </c>
      <c r="G126" s="31">
        <f t="shared" si="17"/>
        <v>914.0272532014402</v>
      </c>
      <c r="H126" s="31">
        <f t="shared" si="12"/>
        <v>192275.34470598365</v>
      </c>
      <c r="I126" s="28">
        <f t="shared" si="13"/>
      </c>
      <c r="J126" s="32">
        <v>91.45</v>
      </c>
      <c r="K126" s="33">
        <f t="shared" si="18"/>
        <v>83587.79230527171</v>
      </c>
      <c r="L126" s="33">
        <f t="shared" si="19"/>
        <v>17583580.273362204</v>
      </c>
    </row>
    <row r="127" spans="2:12" ht="14.25">
      <c r="B127" s="29">
        <f t="shared" si="14"/>
        <v>118</v>
      </c>
      <c r="C127" s="30">
        <f t="shared" si="15"/>
        <v>0</v>
      </c>
      <c r="D127" s="31">
        <f t="shared" si="16"/>
        <v>192275.34470598365</v>
      </c>
      <c r="E127" s="31">
        <f t="shared" si="10"/>
        <v>273.1094375148281</v>
      </c>
      <c r="F127" s="31">
        <f t="shared" si="11"/>
        <v>640.9178156866122</v>
      </c>
      <c r="G127" s="31">
        <f t="shared" si="17"/>
        <v>914.0272532014403</v>
      </c>
      <c r="H127" s="31">
        <f t="shared" si="12"/>
        <v>192002.23526846882</v>
      </c>
      <c r="I127" s="28">
        <f t="shared" si="13"/>
      </c>
      <c r="J127" s="32">
        <v>91.45</v>
      </c>
      <c r="K127" s="33">
        <f t="shared" si="18"/>
        <v>83587.79230527172</v>
      </c>
      <c r="L127" s="33">
        <f t="shared" si="19"/>
        <v>17558604.415301476</v>
      </c>
    </row>
    <row r="128" spans="2:12" ht="14.25">
      <c r="B128" s="29">
        <f t="shared" si="14"/>
        <v>119</v>
      </c>
      <c r="C128" s="30">
        <f t="shared" si="15"/>
        <v>0</v>
      </c>
      <c r="D128" s="31">
        <f t="shared" si="16"/>
        <v>192002.23526846882</v>
      </c>
      <c r="E128" s="31">
        <f t="shared" si="10"/>
        <v>274.0198023065441</v>
      </c>
      <c r="F128" s="31">
        <f t="shared" si="11"/>
        <v>640.0074508948961</v>
      </c>
      <c r="G128" s="31">
        <f t="shared" si="17"/>
        <v>914.0272532014402</v>
      </c>
      <c r="H128" s="31">
        <f t="shared" si="12"/>
        <v>191728.21546616228</v>
      </c>
      <c r="I128" s="28">
        <f t="shared" si="13"/>
      </c>
      <c r="J128" s="32">
        <v>91.45</v>
      </c>
      <c r="K128" s="33">
        <f t="shared" si="18"/>
        <v>83587.79230527171</v>
      </c>
      <c r="L128" s="33">
        <f t="shared" si="19"/>
        <v>17533545.30438054</v>
      </c>
    </row>
    <row r="129" spans="2:12" ht="14.25">
      <c r="B129" s="29">
        <f t="shared" si="14"/>
        <v>120</v>
      </c>
      <c r="C129" s="30">
        <f t="shared" si="15"/>
        <v>0</v>
      </c>
      <c r="D129" s="31">
        <f t="shared" si="16"/>
        <v>191728.21546616228</v>
      </c>
      <c r="E129" s="31">
        <f t="shared" si="10"/>
        <v>274.9332016475663</v>
      </c>
      <c r="F129" s="31">
        <f t="shared" si="11"/>
        <v>639.0940515538742</v>
      </c>
      <c r="G129" s="31">
        <f t="shared" si="17"/>
        <v>914.0272532014405</v>
      </c>
      <c r="H129" s="31">
        <f t="shared" si="12"/>
        <v>191453.2822645147</v>
      </c>
      <c r="I129" s="28">
        <f t="shared" si="13"/>
      </c>
      <c r="J129" s="32">
        <v>91.45</v>
      </c>
      <c r="K129" s="33">
        <f t="shared" si="18"/>
        <v>83587.79230527174</v>
      </c>
      <c r="L129" s="33">
        <f t="shared" si="19"/>
        <v>17508402.66308987</v>
      </c>
    </row>
    <row r="130" spans="2:12" ht="14.25">
      <c r="B130" s="29">
        <f t="shared" si="14"/>
        <v>121</v>
      </c>
      <c r="C130" s="30">
        <f t="shared" si="15"/>
        <v>0</v>
      </c>
      <c r="D130" s="31">
        <f t="shared" si="16"/>
        <v>191453.2822645147</v>
      </c>
      <c r="E130" s="31">
        <f t="shared" si="10"/>
        <v>275.8496456530579</v>
      </c>
      <c r="F130" s="31">
        <f t="shared" si="11"/>
        <v>638.1776075483824</v>
      </c>
      <c r="G130" s="31">
        <f t="shared" si="17"/>
        <v>914.0272532014403</v>
      </c>
      <c r="H130" s="31">
        <f t="shared" si="12"/>
        <v>191177.43261886164</v>
      </c>
      <c r="I130" s="28">
        <f t="shared" si="13"/>
      </c>
      <c r="J130" s="32">
        <v>91.45</v>
      </c>
      <c r="K130" s="33">
        <f t="shared" si="18"/>
        <v>83587.79230527172</v>
      </c>
      <c r="L130" s="33">
        <f t="shared" si="19"/>
        <v>17483176.212994896</v>
      </c>
    </row>
    <row r="131" spans="2:12" ht="14.25">
      <c r="B131" s="29">
        <f t="shared" si="14"/>
        <v>122</v>
      </c>
      <c r="C131" s="30">
        <f t="shared" si="15"/>
        <v>0</v>
      </c>
      <c r="D131" s="31">
        <f t="shared" si="16"/>
        <v>191177.43261886164</v>
      </c>
      <c r="E131" s="31">
        <f t="shared" si="10"/>
        <v>276.76914447190154</v>
      </c>
      <c r="F131" s="31">
        <f t="shared" si="11"/>
        <v>637.2581087295388</v>
      </c>
      <c r="G131" s="31">
        <f t="shared" si="17"/>
        <v>914.0272532014403</v>
      </c>
      <c r="H131" s="31">
        <f t="shared" si="12"/>
        <v>190900.66347438973</v>
      </c>
      <c r="I131" s="28">
        <f t="shared" si="13"/>
      </c>
      <c r="J131" s="32">
        <v>91.45</v>
      </c>
      <c r="K131" s="33">
        <f t="shared" si="18"/>
        <v>83587.79230527172</v>
      </c>
      <c r="L131" s="33">
        <f t="shared" si="19"/>
        <v>17457865.674732942</v>
      </c>
    </row>
    <row r="132" spans="2:12" ht="14.25">
      <c r="B132" s="29">
        <f t="shared" si="14"/>
        <v>123</v>
      </c>
      <c r="C132" s="30">
        <f t="shared" si="15"/>
        <v>0</v>
      </c>
      <c r="D132" s="31">
        <f t="shared" si="16"/>
        <v>190900.66347438973</v>
      </c>
      <c r="E132" s="31">
        <f t="shared" si="10"/>
        <v>277.69170828680774</v>
      </c>
      <c r="F132" s="31">
        <f t="shared" si="11"/>
        <v>636.3355449146325</v>
      </c>
      <c r="G132" s="31">
        <f t="shared" si="17"/>
        <v>914.0272532014402</v>
      </c>
      <c r="H132" s="31">
        <f t="shared" si="12"/>
        <v>190622.9717661029</v>
      </c>
      <c r="I132" s="28">
        <f t="shared" si="13"/>
      </c>
      <c r="J132" s="32">
        <v>91.45</v>
      </c>
      <c r="K132" s="33">
        <f t="shared" si="18"/>
        <v>83587.79230527171</v>
      </c>
      <c r="L132" s="33">
        <f t="shared" si="19"/>
        <v>17432470.768010113</v>
      </c>
    </row>
    <row r="133" spans="2:12" ht="14.25">
      <c r="B133" s="29">
        <f t="shared" si="14"/>
        <v>124</v>
      </c>
      <c r="C133" s="30">
        <f t="shared" si="15"/>
        <v>0</v>
      </c>
      <c r="D133" s="31">
        <f t="shared" si="16"/>
        <v>190622.9717661029</v>
      </c>
      <c r="E133" s="31">
        <f t="shared" si="10"/>
        <v>278.6173473144306</v>
      </c>
      <c r="F133" s="31">
        <f t="shared" si="11"/>
        <v>635.4099058870097</v>
      </c>
      <c r="G133" s="31">
        <f t="shared" si="17"/>
        <v>914.0272532014403</v>
      </c>
      <c r="H133" s="31">
        <f t="shared" si="12"/>
        <v>190344.35441878848</v>
      </c>
      <c r="I133" s="28">
        <f t="shared" si="13"/>
      </c>
      <c r="J133" s="32">
        <v>91.45</v>
      </c>
      <c r="K133" s="33">
        <f t="shared" si="18"/>
        <v>83587.79230527172</v>
      </c>
      <c r="L133" s="33">
        <f t="shared" si="19"/>
        <v>17406991.211598206</v>
      </c>
    </row>
    <row r="134" spans="2:12" ht="14.25">
      <c r="B134" s="29">
        <f t="shared" si="14"/>
        <v>125</v>
      </c>
      <c r="C134" s="30">
        <f t="shared" si="15"/>
        <v>0</v>
      </c>
      <c r="D134" s="31">
        <f t="shared" si="16"/>
        <v>190344.35441878848</v>
      </c>
      <c r="E134" s="31">
        <f t="shared" si="10"/>
        <v>279.54607180547873</v>
      </c>
      <c r="F134" s="31">
        <f t="shared" si="11"/>
        <v>634.4811813959617</v>
      </c>
      <c r="G134" s="31">
        <f t="shared" si="17"/>
        <v>914.0272532014404</v>
      </c>
      <c r="H134" s="31">
        <f t="shared" si="12"/>
        <v>190064.80834698302</v>
      </c>
      <c r="I134" s="28">
        <f t="shared" si="13"/>
      </c>
      <c r="J134" s="32">
        <v>91.45</v>
      </c>
      <c r="K134" s="33">
        <f t="shared" si="18"/>
        <v>83587.79230527172</v>
      </c>
      <c r="L134" s="33">
        <f t="shared" si="19"/>
        <v>17381426.723331597</v>
      </c>
    </row>
    <row r="135" spans="2:12" ht="14.25">
      <c r="B135" s="29">
        <f t="shared" si="14"/>
        <v>126</v>
      </c>
      <c r="C135" s="30">
        <f t="shared" si="15"/>
        <v>0</v>
      </c>
      <c r="D135" s="31">
        <f t="shared" si="16"/>
        <v>190064.80834698302</v>
      </c>
      <c r="E135" s="31">
        <f t="shared" si="10"/>
        <v>280.47789204483024</v>
      </c>
      <c r="F135" s="31">
        <f t="shared" si="11"/>
        <v>633.5493611566101</v>
      </c>
      <c r="G135" s="31">
        <f t="shared" si="17"/>
        <v>914.0272532014403</v>
      </c>
      <c r="H135" s="31">
        <f t="shared" si="12"/>
        <v>189784.33045493817</v>
      </c>
      <c r="I135" s="28">
        <f t="shared" si="13"/>
      </c>
      <c r="J135" s="32">
        <v>91.45</v>
      </c>
      <c r="K135" s="33">
        <f t="shared" si="18"/>
        <v>83587.79230527172</v>
      </c>
      <c r="L135" s="33">
        <f t="shared" si="19"/>
        <v>17355777.020104095</v>
      </c>
    </row>
    <row r="136" spans="2:12" ht="14.25">
      <c r="B136" s="29">
        <f t="shared" si="14"/>
        <v>127</v>
      </c>
      <c r="C136" s="30">
        <f t="shared" si="15"/>
        <v>0</v>
      </c>
      <c r="D136" s="31">
        <f t="shared" si="16"/>
        <v>189784.33045493817</v>
      </c>
      <c r="E136" s="31">
        <f t="shared" si="10"/>
        <v>281.4128183516465</v>
      </c>
      <c r="F136" s="31">
        <f t="shared" si="11"/>
        <v>632.614434849794</v>
      </c>
      <c r="G136" s="31">
        <f t="shared" si="17"/>
        <v>914.0272532014404</v>
      </c>
      <c r="H136" s="31">
        <f t="shared" si="12"/>
        <v>189502.91763658653</v>
      </c>
      <c r="I136" s="28">
        <f t="shared" si="13"/>
      </c>
      <c r="J136" s="32">
        <v>91.45</v>
      </c>
      <c r="K136" s="33">
        <f t="shared" si="18"/>
        <v>83587.79230527172</v>
      </c>
      <c r="L136" s="33">
        <f t="shared" si="19"/>
        <v>17330041.817865837</v>
      </c>
    </row>
    <row r="137" spans="2:12" ht="14.25">
      <c r="B137" s="29">
        <f t="shared" si="14"/>
        <v>128</v>
      </c>
      <c r="C137" s="30">
        <f t="shared" si="15"/>
        <v>0</v>
      </c>
      <c r="D137" s="31">
        <f t="shared" si="16"/>
        <v>189502.91763658653</v>
      </c>
      <c r="E137" s="31">
        <f t="shared" si="10"/>
        <v>282.3508610794853</v>
      </c>
      <c r="F137" s="31">
        <f t="shared" si="11"/>
        <v>631.6763921219551</v>
      </c>
      <c r="G137" s="31">
        <f t="shared" si="17"/>
        <v>914.0272532014404</v>
      </c>
      <c r="H137" s="31">
        <f t="shared" si="12"/>
        <v>189220.56677550703</v>
      </c>
      <c r="I137" s="28">
        <f t="shared" si="13"/>
      </c>
      <c r="J137" s="32">
        <v>91.45</v>
      </c>
      <c r="K137" s="33">
        <f t="shared" si="18"/>
        <v>83587.79230527172</v>
      </c>
      <c r="L137" s="33">
        <f t="shared" si="19"/>
        <v>17304220.83162012</v>
      </c>
    </row>
    <row r="138" spans="2:12" ht="14.25">
      <c r="B138" s="29">
        <f t="shared" si="14"/>
        <v>129</v>
      </c>
      <c r="C138" s="30">
        <f t="shared" si="15"/>
        <v>0</v>
      </c>
      <c r="D138" s="31">
        <f t="shared" si="16"/>
        <v>189220.56677550703</v>
      </c>
      <c r="E138" s="31">
        <f aca="true" t="shared" si="20" ref="E138:E201">IF(B138="","",G138-F138)</f>
        <v>283.29203061641704</v>
      </c>
      <c r="F138" s="31">
        <f aca="true" t="shared" si="21" ref="F138:F201">IF(B138="","",D138*Vextir/12)</f>
        <v>630.7352225850235</v>
      </c>
      <c r="G138" s="31">
        <f t="shared" si="17"/>
        <v>914.0272532014405</v>
      </c>
      <c r="H138" s="31">
        <f aca="true" t="shared" si="22" ref="H138:H201">IF(B138="","",D138-E138)</f>
        <v>188937.2747448906</v>
      </c>
      <c r="I138" s="28">
        <f aca="true" t="shared" si="23" ref="I138:I201">IF((OR(B138="",I137="")),"",I137*(1+Mán.verðbólga))</f>
      </c>
      <c r="J138" s="32">
        <v>91.45</v>
      </c>
      <c r="K138" s="33">
        <f t="shared" si="18"/>
        <v>83587.79230527174</v>
      </c>
      <c r="L138" s="33">
        <f t="shared" si="19"/>
        <v>17278313.775420245</v>
      </c>
    </row>
    <row r="139" spans="2:12" ht="14.25">
      <c r="B139" s="29">
        <f aca="true" t="shared" si="24" ref="B139:B202">IF(OR(B138="",B138=Fj.afborgana),"",B138+1)</f>
        <v>130</v>
      </c>
      <c r="C139" s="30">
        <f aca="true" t="shared" si="25" ref="C139:C202">IF(B139="","",IF(Verðbólga=0,0,+H138*I139/I138-H138))</f>
        <v>0</v>
      </c>
      <c r="D139" s="31">
        <f aca="true" t="shared" si="26" ref="D139:D202">IF(B139="","",IF(OR(Verðbólga="",Verðbólga=0),H138,H138*I139/I138))</f>
        <v>188937.2747448906</v>
      </c>
      <c r="E139" s="31">
        <f t="shared" si="20"/>
        <v>284.23633738513854</v>
      </c>
      <c r="F139" s="31">
        <f t="shared" si="21"/>
        <v>629.790915816302</v>
      </c>
      <c r="G139" s="31">
        <f aca="true" t="shared" si="27" ref="G139:G202">IF(B139="","",PMT(Vextir/12,Fj.afborgana-B138,-D139))</f>
        <v>914.0272532014405</v>
      </c>
      <c r="H139" s="31">
        <f t="shared" si="22"/>
        <v>188653.03840750546</v>
      </c>
      <c r="I139" s="28">
        <f t="shared" si="23"/>
      </c>
      <c r="J139" s="32">
        <v>91.45</v>
      </c>
      <c r="K139" s="33">
        <f aca="true" t="shared" si="28" ref="K139:K202">J139*G139</f>
        <v>83587.79230527174</v>
      </c>
      <c r="L139" s="33">
        <f aca="true" t="shared" si="29" ref="L139:L202">H139*J139</f>
        <v>17252320.362366375</v>
      </c>
    </row>
    <row r="140" spans="2:12" ht="14.25">
      <c r="B140" s="29">
        <f t="shared" si="24"/>
        <v>131</v>
      </c>
      <c r="C140" s="30">
        <f t="shared" si="25"/>
        <v>0</v>
      </c>
      <c r="D140" s="31">
        <f t="shared" si="26"/>
        <v>188653.03840750546</v>
      </c>
      <c r="E140" s="31">
        <f t="shared" si="20"/>
        <v>285.1837918430889</v>
      </c>
      <c r="F140" s="31">
        <f t="shared" si="21"/>
        <v>628.8434613583515</v>
      </c>
      <c r="G140" s="31">
        <f t="shared" si="27"/>
        <v>914.0272532014404</v>
      </c>
      <c r="H140" s="31">
        <f t="shared" si="22"/>
        <v>188367.85461566236</v>
      </c>
      <c r="I140" s="28">
        <f t="shared" si="23"/>
      </c>
      <c r="J140" s="32">
        <v>91.45</v>
      </c>
      <c r="K140" s="33">
        <f t="shared" si="28"/>
        <v>83587.79230527172</v>
      </c>
      <c r="L140" s="33">
        <f t="shared" si="29"/>
        <v>17226240.304602325</v>
      </c>
    </row>
    <row r="141" spans="2:12" ht="14.25">
      <c r="B141" s="29">
        <f t="shared" si="24"/>
        <v>132</v>
      </c>
      <c r="C141" s="30">
        <f t="shared" si="25"/>
        <v>0</v>
      </c>
      <c r="D141" s="31">
        <f t="shared" si="26"/>
        <v>188367.85461566236</v>
      </c>
      <c r="E141" s="31">
        <f t="shared" si="20"/>
        <v>286.13440448256597</v>
      </c>
      <c r="F141" s="31">
        <f t="shared" si="21"/>
        <v>627.8928487188746</v>
      </c>
      <c r="G141" s="31">
        <f t="shared" si="27"/>
        <v>914.0272532014405</v>
      </c>
      <c r="H141" s="31">
        <f t="shared" si="22"/>
        <v>188081.7202111798</v>
      </c>
      <c r="I141" s="28">
        <f t="shared" si="23"/>
      </c>
      <c r="J141" s="32">
        <v>91.45</v>
      </c>
      <c r="K141" s="33">
        <f t="shared" si="28"/>
        <v>83587.79230527174</v>
      </c>
      <c r="L141" s="33">
        <f t="shared" si="29"/>
        <v>17200073.313312393</v>
      </c>
    </row>
    <row r="142" spans="2:12" ht="14.25">
      <c r="B142" s="29">
        <f t="shared" si="24"/>
        <v>133</v>
      </c>
      <c r="C142" s="30">
        <f t="shared" si="25"/>
        <v>0</v>
      </c>
      <c r="D142" s="31">
        <f t="shared" si="26"/>
        <v>188081.7202111798</v>
      </c>
      <c r="E142" s="31">
        <f t="shared" si="20"/>
        <v>287.0881858308411</v>
      </c>
      <c r="F142" s="31">
        <f t="shared" si="21"/>
        <v>626.9390673705994</v>
      </c>
      <c r="G142" s="31">
        <f t="shared" si="27"/>
        <v>914.0272532014405</v>
      </c>
      <c r="H142" s="31">
        <f t="shared" si="22"/>
        <v>187794.63202534898</v>
      </c>
      <c r="I142" s="28">
        <f t="shared" si="23"/>
      </c>
      <c r="J142" s="32">
        <v>91.45</v>
      </c>
      <c r="K142" s="33">
        <f t="shared" si="28"/>
        <v>83587.79230527174</v>
      </c>
      <c r="L142" s="33">
        <f t="shared" si="29"/>
        <v>17173819.098718166</v>
      </c>
    </row>
    <row r="143" spans="2:12" ht="14.25">
      <c r="B143" s="29">
        <f t="shared" si="24"/>
        <v>134</v>
      </c>
      <c r="C143" s="30">
        <f t="shared" si="25"/>
        <v>0</v>
      </c>
      <c r="D143" s="31">
        <f t="shared" si="26"/>
        <v>187794.63202534898</v>
      </c>
      <c r="E143" s="31">
        <f t="shared" si="20"/>
        <v>288.04514645027734</v>
      </c>
      <c r="F143" s="31">
        <f t="shared" si="21"/>
        <v>625.9821067511633</v>
      </c>
      <c r="G143" s="31">
        <f t="shared" si="27"/>
        <v>914.0272532014407</v>
      </c>
      <c r="H143" s="31">
        <f t="shared" si="22"/>
        <v>187506.5868788987</v>
      </c>
      <c r="I143" s="28">
        <f t="shared" si="23"/>
      </c>
      <c r="J143" s="32">
        <v>91.45</v>
      </c>
      <c r="K143" s="33">
        <f t="shared" si="28"/>
        <v>83587.79230527175</v>
      </c>
      <c r="L143" s="33">
        <f t="shared" si="29"/>
        <v>17147477.370075285</v>
      </c>
    </row>
    <row r="144" spans="2:12" ht="14.25">
      <c r="B144" s="29">
        <f t="shared" si="24"/>
        <v>135</v>
      </c>
      <c r="C144" s="30">
        <f t="shared" si="25"/>
        <v>0</v>
      </c>
      <c r="D144" s="31">
        <f t="shared" si="26"/>
        <v>187506.5868788987</v>
      </c>
      <c r="E144" s="31">
        <f t="shared" si="20"/>
        <v>289.005296938445</v>
      </c>
      <c r="F144" s="31">
        <f t="shared" si="21"/>
        <v>625.0219562629957</v>
      </c>
      <c r="G144" s="31">
        <f t="shared" si="27"/>
        <v>914.0272532014407</v>
      </c>
      <c r="H144" s="31">
        <f t="shared" si="22"/>
        <v>187217.58158196026</v>
      </c>
      <c r="I144" s="28">
        <f t="shared" si="23"/>
      </c>
      <c r="J144" s="32">
        <v>91.45</v>
      </c>
      <c r="K144" s="33">
        <f t="shared" si="28"/>
        <v>83587.79230527175</v>
      </c>
      <c r="L144" s="33">
        <f t="shared" si="29"/>
        <v>17121047.835670266</v>
      </c>
    </row>
    <row r="145" spans="2:12" ht="14.25">
      <c r="B145" s="29">
        <f t="shared" si="24"/>
        <v>136</v>
      </c>
      <c r="C145" s="30">
        <f t="shared" si="25"/>
        <v>0</v>
      </c>
      <c r="D145" s="31">
        <f t="shared" si="26"/>
        <v>187217.58158196026</v>
      </c>
      <c r="E145" s="31">
        <f t="shared" si="20"/>
        <v>289.9686479282399</v>
      </c>
      <c r="F145" s="31">
        <f t="shared" si="21"/>
        <v>624.0586052732009</v>
      </c>
      <c r="G145" s="31">
        <f t="shared" si="27"/>
        <v>914.0272532014408</v>
      </c>
      <c r="H145" s="31">
        <f t="shared" si="22"/>
        <v>186927.61293403202</v>
      </c>
      <c r="I145" s="28">
        <f t="shared" si="23"/>
      </c>
      <c r="J145" s="32">
        <v>91.45</v>
      </c>
      <c r="K145" s="33">
        <f t="shared" si="28"/>
        <v>83587.79230527177</v>
      </c>
      <c r="L145" s="33">
        <f t="shared" si="29"/>
        <v>17094530.202817228</v>
      </c>
    </row>
    <row r="146" spans="2:12" ht="14.25">
      <c r="B146" s="29">
        <f t="shared" si="24"/>
        <v>137</v>
      </c>
      <c r="C146" s="30">
        <f t="shared" si="25"/>
        <v>0</v>
      </c>
      <c r="D146" s="31">
        <f t="shared" si="26"/>
        <v>186927.61293403202</v>
      </c>
      <c r="E146" s="31">
        <f t="shared" si="20"/>
        <v>290.93521008800076</v>
      </c>
      <c r="F146" s="31">
        <f t="shared" si="21"/>
        <v>623.0920431134401</v>
      </c>
      <c r="G146" s="31">
        <f t="shared" si="27"/>
        <v>914.0272532014409</v>
      </c>
      <c r="H146" s="31">
        <f t="shared" si="22"/>
        <v>186636.677723944</v>
      </c>
      <c r="I146" s="28">
        <f t="shared" si="23"/>
      </c>
      <c r="J146" s="32">
        <v>91.45</v>
      </c>
      <c r="K146" s="33">
        <f t="shared" si="28"/>
        <v>83587.79230527177</v>
      </c>
      <c r="L146" s="33">
        <f t="shared" si="29"/>
        <v>17067924.17785468</v>
      </c>
    </row>
    <row r="147" spans="2:12" ht="14.25">
      <c r="B147" s="29">
        <f t="shared" si="24"/>
        <v>138</v>
      </c>
      <c r="C147" s="30">
        <f t="shared" si="25"/>
        <v>0</v>
      </c>
      <c r="D147" s="31">
        <f t="shared" si="26"/>
        <v>186636.677723944</v>
      </c>
      <c r="E147" s="31">
        <f t="shared" si="20"/>
        <v>291.9049941216273</v>
      </c>
      <c r="F147" s="31">
        <f t="shared" si="21"/>
        <v>622.1222590798134</v>
      </c>
      <c r="G147" s="31">
        <f t="shared" si="27"/>
        <v>914.0272532014407</v>
      </c>
      <c r="H147" s="31">
        <f t="shared" si="22"/>
        <v>186344.77272982238</v>
      </c>
      <c r="I147" s="28">
        <f t="shared" si="23"/>
      </c>
      <c r="J147" s="32">
        <v>91.45</v>
      </c>
      <c r="K147" s="33">
        <f t="shared" si="28"/>
        <v>83587.79230527175</v>
      </c>
      <c r="L147" s="33">
        <f t="shared" si="29"/>
        <v>17041229.466142256</v>
      </c>
    </row>
    <row r="148" spans="2:12" ht="14.25">
      <c r="B148" s="29">
        <f t="shared" si="24"/>
        <v>139</v>
      </c>
      <c r="C148" s="30">
        <f t="shared" si="25"/>
        <v>0</v>
      </c>
      <c r="D148" s="31">
        <f t="shared" si="26"/>
        <v>186344.77272982238</v>
      </c>
      <c r="E148" s="31">
        <f t="shared" si="20"/>
        <v>292.87801076869937</v>
      </c>
      <c r="F148" s="31">
        <f t="shared" si="21"/>
        <v>621.1492424327413</v>
      </c>
      <c r="G148" s="31">
        <f t="shared" si="27"/>
        <v>914.0272532014407</v>
      </c>
      <c r="H148" s="31">
        <f t="shared" si="22"/>
        <v>186051.89471905367</v>
      </c>
      <c r="I148" s="28">
        <f t="shared" si="23"/>
      </c>
      <c r="J148" s="32">
        <v>91.45</v>
      </c>
      <c r="K148" s="33">
        <f t="shared" si="28"/>
        <v>83587.79230527175</v>
      </c>
      <c r="L148" s="33">
        <f t="shared" si="29"/>
        <v>17014445.77205746</v>
      </c>
    </row>
    <row r="149" spans="2:12" ht="14.25">
      <c r="B149" s="29">
        <f t="shared" si="24"/>
        <v>140</v>
      </c>
      <c r="C149" s="30">
        <f t="shared" si="25"/>
        <v>0</v>
      </c>
      <c r="D149" s="31">
        <f t="shared" si="26"/>
        <v>186051.89471905367</v>
      </c>
      <c r="E149" s="31">
        <f t="shared" si="20"/>
        <v>293.8542708045952</v>
      </c>
      <c r="F149" s="31">
        <f t="shared" si="21"/>
        <v>620.1729823968456</v>
      </c>
      <c r="G149" s="31">
        <f t="shared" si="27"/>
        <v>914.0272532014408</v>
      </c>
      <c r="H149" s="31">
        <f t="shared" si="22"/>
        <v>185758.04044824908</v>
      </c>
      <c r="I149" s="28">
        <f t="shared" si="23"/>
      </c>
      <c r="J149" s="32">
        <v>91.45</v>
      </c>
      <c r="K149" s="33">
        <f t="shared" si="28"/>
        <v>83587.79230527177</v>
      </c>
      <c r="L149" s="33">
        <f t="shared" si="29"/>
        <v>16987572.79899238</v>
      </c>
    </row>
    <row r="150" spans="2:12" ht="14.25">
      <c r="B150" s="29">
        <f t="shared" si="24"/>
        <v>141</v>
      </c>
      <c r="C150" s="30">
        <f t="shared" si="25"/>
        <v>0</v>
      </c>
      <c r="D150" s="31">
        <f t="shared" si="26"/>
        <v>185758.04044824908</v>
      </c>
      <c r="E150" s="31">
        <f t="shared" si="20"/>
        <v>294.8337850406107</v>
      </c>
      <c r="F150" s="31">
        <f t="shared" si="21"/>
        <v>619.1934681608303</v>
      </c>
      <c r="G150" s="31">
        <f t="shared" si="27"/>
        <v>914.027253201441</v>
      </c>
      <c r="H150" s="31">
        <f t="shared" si="22"/>
        <v>185463.20666320846</v>
      </c>
      <c r="I150" s="28">
        <f t="shared" si="23"/>
      </c>
      <c r="J150" s="32">
        <v>91.45</v>
      </c>
      <c r="K150" s="33">
        <f t="shared" si="28"/>
        <v>83587.79230527178</v>
      </c>
      <c r="L150" s="33">
        <f t="shared" si="29"/>
        <v>16960610.249350414</v>
      </c>
    </row>
    <row r="151" spans="2:12" ht="14.25">
      <c r="B151" s="29">
        <f t="shared" si="24"/>
        <v>142</v>
      </c>
      <c r="C151" s="30">
        <f t="shared" si="25"/>
        <v>0</v>
      </c>
      <c r="D151" s="31">
        <f t="shared" si="26"/>
        <v>185463.20666320846</v>
      </c>
      <c r="E151" s="31">
        <f t="shared" si="20"/>
        <v>295.8165643240791</v>
      </c>
      <c r="F151" s="31">
        <f t="shared" si="21"/>
        <v>618.2106888773616</v>
      </c>
      <c r="G151" s="31">
        <f t="shared" si="27"/>
        <v>914.0272532014407</v>
      </c>
      <c r="H151" s="31">
        <f t="shared" si="22"/>
        <v>185167.39009888438</v>
      </c>
      <c r="I151" s="28">
        <f t="shared" si="23"/>
      </c>
      <c r="J151" s="32">
        <v>91.45</v>
      </c>
      <c r="K151" s="33">
        <f t="shared" si="28"/>
        <v>83587.79230527175</v>
      </c>
      <c r="L151" s="33">
        <f t="shared" si="29"/>
        <v>16933557.824542977</v>
      </c>
    </row>
    <row r="152" spans="2:12" ht="14.25">
      <c r="B152" s="29">
        <f t="shared" si="24"/>
        <v>143</v>
      </c>
      <c r="C152" s="30">
        <f t="shared" si="25"/>
        <v>0</v>
      </c>
      <c r="D152" s="31">
        <f t="shared" si="26"/>
        <v>185167.39009888438</v>
      </c>
      <c r="E152" s="31">
        <f t="shared" si="20"/>
        <v>296.8026195384931</v>
      </c>
      <c r="F152" s="31">
        <f t="shared" si="21"/>
        <v>617.2246336629479</v>
      </c>
      <c r="G152" s="31">
        <f t="shared" si="27"/>
        <v>914.027253201441</v>
      </c>
      <c r="H152" s="31">
        <f t="shared" si="22"/>
        <v>184870.58747934588</v>
      </c>
      <c r="I152" s="28">
        <f t="shared" si="23"/>
      </c>
      <c r="J152" s="32">
        <v>91.45</v>
      </c>
      <c r="K152" s="33">
        <f t="shared" si="28"/>
        <v>83587.79230527178</v>
      </c>
      <c r="L152" s="33">
        <f t="shared" si="29"/>
        <v>16906415.22498618</v>
      </c>
    </row>
    <row r="153" spans="2:12" ht="14.25">
      <c r="B153" s="29">
        <f t="shared" si="24"/>
        <v>144</v>
      </c>
      <c r="C153" s="30">
        <f t="shared" si="25"/>
        <v>0</v>
      </c>
      <c r="D153" s="31">
        <f t="shared" si="26"/>
        <v>184870.58747934588</v>
      </c>
      <c r="E153" s="31">
        <f t="shared" si="20"/>
        <v>297.7919616036212</v>
      </c>
      <c r="F153" s="31">
        <f t="shared" si="21"/>
        <v>616.2352915978196</v>
      </c>
      <c r="G153" s="31">
        <f t="shared" si="27"/>
        <v>914.0272532014408</v>
      </c>
      <c r="H153" s="31">
        <f t="shared" si="22"/>
        <v>184572.79551774226</v>
      </c>
      <c r="I153" s="28">
        <f t="shared" si="23"/>
      </c>
      <c r="J153" s="32">
        <v>91.45</v>
      </c>
      <c r="K153" s="33">
        <f t="shared" si="28"/>
        <v>83587.79230527177</v>
      </c>
      <c r="L153" s="33">
        <f t="shared" si="29"/>
        <v>16879182.15009753</v>
      </c>
    </row>
    <row r="154" spans="2:12" ht="14.25">
      <c r="B154" s="29">
        <f t="shared" si="24"/>
        <v>145</v>
      </c>
      <c r="C154" s="30">
        <f t="shared" si="25"/>
        <v>0</v>
      </c>
      <c r="D154" s="31">
        <f t="shared" si="26"/>
        <v>184572.79551774226</v>
      </c>
      <c r="E154" s="31">
        <f t="shared" si="20"/>
        <v>298.7846014756333</v>
      </c>
      <c r="F154" s="31">
        <f t="shared" si="21"/>
        <v>615.2426517258076</v>
      </c>
      <c r="G154" s="31">
        <f t="shared" si="27"/>
        <v>914.0272532014409</v>
      </c>
      <c r="H154" s="31">
        <f t="shared" si="22"/>
        <v>184274.01091626662</v>
      </c>
      <c r="I154" s="28">
        <f t="shared" si="23"/>
      </c>
      <c r="J154" s="32">
        <v>91.45</v>
      </c>
      <c r="K154" s="33">
        <f t="shared" si="28"/>
        <v>83587.79230527177</v>
      </c>
      <c r="L154" s="33">
        <f t="shared" si="29"/>
        <v>16851858.298292585</v>
      </c>
    </row>
    <row r="155" spans="2:12" ht="14.25">
      <c r="B155" s="29">
        <f t="shared" si="24"/>
        <v>146</v>
      </c>
      <c r="C155" s="30">
        <f t="shared" si="25"/>
        <v>0</v>
      </c>
      <c r="D155" s="31">
        <f t="shared" si="26"/>
        <v>184274.01091626662</v>
      </c>
      <c r="E155" s="31">
        <f t="shared" si="20"/>
        <v>299.7805501472187</v>
      </c>
      <c r="F155" s="31">
        <f t="shared" si="21"/>
        <v>614.246703054222</v>
      </c>
      <c r="G155" s="31">
        <f t="shared" si="27"/>
        <v>914.0272532014408</v>
      </c>
      <c r="H155" s="31">
        <f t="shared" si="22"/>
        <v>183974.2303661194</v>
      </c>
      <c r="I155" s="28">
        <f t="shared" si="23"/>
      </c>
      <c r="J155" s="32">
        <v>91.45</v>
      </c>
      <c r="K155" s="33">
        <f t="shared" si="28"/>
        <v>83587.79230527177</v>
      </c>
      <c r="L155" s="33">
        <f t="shared" si="29"/>
        <v>16824443.366981618</v>
      </c>
    </row>
    <row r="156" spans="2:12" ht="14.25">
      <c r="B156" s="29">
        <f t="shared" si="24"/>
        <v>147</v>
      </c>
      <c r="C156" s="30">
        <f t="shared" si="25"/>
        <v>0</v>
      </c>
      <c r="D156" s="31">
        <f t="shared" si="26"/>
        <v>183974.2303661194</v>
      </c>
      <c r="E156" s="31">
        <f t="shared" si="20"/>
        <v>300.7798186477095</v>
      </c>
      <c r="F156" s="31">
        <f t="shared" si="21"/>
        <v>613.2474345537313</v>
      </c>
      <c r="G156" s="31">
        <f t="shared" si="27"/>
        <v>914.0272532014408</v>
      </c>
      <c r="H156" s="31">
        <f t="shared" si="22"/>
        <v>183673.45054747167</v>
      </c>
      <c r="I156" s="28">
        <f t="shared" si="23"/>
      </c>
      <c r="J156" s="32">
        <v>91.45</v>
      </c>
      <c r="K156" s="33">
        <f t="shared" si="28"/>
        <v>83587.79230527177</v>
      </c>
      <c r="L156" s="33">
        <f t="shared" si="29"/>
        <v>16796937.052566286</v>
      </c>
    </row>
    <row r="157" spans="2:12" ht="14.25">
      <c r="B157" s="29">
        <f t="shared" si="24"/>
        <v>148</v>
      </c>
      <c r="C157" s="30">
        <f t="shared" si="25"/>
        <v>0</v>
      </c>
      <c r="D157" s="31">
        <f t="shared" si="26"/>
        <v>183673.45054747167</v>
      </c>
      <c r="E157" s="31">
        <f t="shared" si="20"/>
        <v>301.7824180432019</v>
      </c>
      <c r="F157" s="31">
        <f t="shared" si="21"/>
        <v>612.244835158239</v>
      </c>
      <c r="G157" s="31">
        <f t="shared" si="27"/>
        <v>914.0272532014409</v>
      </c>
      <c r="H157" s="31">
        <f t="shared" si="22"/>
        <v>183371.66812942846</v>
      </c>
      <c r="I157" s="28">
        <f t="shared" si="23"/>
      </c>
      <c r="J157" s="32">
        <v>91.45</v>
      </c>
      <c r="K157" s="33">
        <f t="shared" si="28"/>
        <v>83587.79230527177</v>
      </c>
      <c r="L157" s="33">
        <f t="shared" si="29"/>
        <v>16769339.050436234</v>
      </c>
    </row>
    <row r="158" spans="2:12" ht="14.25">
      <c r="B158" s="29">
        <f t="shared" si="24"/>
        <v>149</v>
      </c>
      <c r="C158" s="30">
        <f t="shared" si="25"/>
        <v>0</v>
      </c>
      <c r="D158" s="31">
        <f t="shared" si="26"/>
        <v>183371.66812942846</v>
      </c>
      <c r="E158" s="31">
        <f t="shared" si="20"/>
        <v>302.78835943667923</v>
      </c>
      <c r="F158" s="31">
        <f t="shared" si="21"/>
        <v>611.2388937647615</v>
      </c>
      <c r="G158" s="31">
        <f t="shared" si="27"/>
        <v>914.0272532014408</v>
      </c>
      <c r="H158" s="31">
        <f t="shared" si="22"/>
        <v>183068.8797699918</v>
      </c>
      <c r="I158" s="28">
        <f t="shared" si="23"/>
      </c>
      <c r="J158" s="32">
        <v>91.45</v>
      </c>
      <c r="K158" s="33">
        <f t="shared" si="28"/>
        <v>83587.79230527177</v>
      </c>
      <c r="L158" s="33">
        <f t="shared" si="29"/>
        <v>16741649.05496575</v>
      </c>
    </row>
    <row r="159" spans="2:12" ht="14.25">
      <c r="B159" s="29">
        <f t="shared" si="24"/>
        <v>150</v>
      </c>
      <c r="C159" s="30">
        <f t="shared" si="25"/>
        <v>0</v>
      </c>
      <c r="D159" s="31">
        <f t="shared" si="26"/>
        <v>183068.8797699918</v>
      </c>
      <c r="E159" s="31">
        <f t="shared" si="20"/>
        <v>303.797653968135</v>
      </c>
      <c r="F159" s="31">
        <f t="shared" si="21"/>
        <v>610.229599233306</v>
      </c>
      <c r="G159" s="31">
        <f t="shared" si="27"/>
        <v>914.027253201441</v>
      </c>
      <c r="H159" s="31">
        <f t="shared" si="22"/>
        <v>182765.08211602367</v>
      </c>
      <c r="I159" s="28">
        <f t="shared" si="23"/>
      </c>
      <c r="J159" s="32">
        <v>91.45</v>
      </c>
      <c r="K159" s="33">
        <f t="shared" si="28"/>
        <v>83587.79230527178</v>
      </c>
      <c r="L159" s="33">
        <f t="shared" si="29"/>
        <v>16713866.759510364</v>
      </c>
    </row>
    <row r="160" spans="2:12" ht="14.25">
      <c r="B160" s="29">
        <f t="shared" si="24"/>
        <v>151</v>
      </c>
      <c r="C160" s="30">
        <f t="shared" si="25"/>
        <v>0</v>
      </c>
      <c r="D160" s="31">
        <f t="shared" si="26"/>
        <v>182765.08211602367</v>
      </c>
      <c r="E160" s="31">
        <f t="shared" si="20"/>
        <v>304.8103128146954</v>
      </c>
      <c r="F160" s="31">
        <f t="shared" si="21"/>
        <v>609.2169403867456</v>
      </c>
      <c r="G160" s="31">
        <f t="shared" si="27"/>
        <v>914.027253201441</v>
      </c>
      <c r="H160" s="31">
        <f t="shared" si="22"/>
        <v>182460.27180320898</v>
      </c>
      <c r="I160" s="28">
        <f t="shared" si="23"/>
      </c>
      <c r="J160" s="32">
        <v>91.45</v>
      </c>
      <c r="K160" s="33">
        <f t="shared" si="28"/>
        <v>83587.79230527178</v>
      </c>
      <c r="L160" s="33">
        <f t="shared" si="29"/>
        <v>16685991.85640346</v>
      </c>
    </row>
    <row r="161" spans="2:12" ht="14.25">
      <c r="B161" s="29">
        <f t="shared" si="24"/>
        <v>152</v>
      </c>
      <c r="C161" s="30">
        <f t="shared" si="25"/>
        <v>0</v>
      </c>
      <c r="D161" s="31">
        <f t="shared" si="26"/>
        <v>182460.27180320898</v>
      </c>
      <c r="E161" s="31">
        <f t="shared" si="20"/>
        <v>305.8263471907445</v>
      </c>
      <c r="F161" s="31">
        <f t="shared" si="21"/>
        <v>608.2009060106966</v>
      </c>
      <c r="G161" s="31">
        <f t="shared" si="27"/>
        <v>914.0272532014411</v>
      </c>
      <c r="H161" s="31">
        <f t="shared" si="22"/>
        <v>182154.44545601823</v>
      </c>
      <c r="I161" s="28">
        <f t="shared" si="23"/>
      </c>
      <c r="J161" s="32">
        <v>91.45</v>
      </c>
      <c r="K161" s="33">
        <f t="shared" si="28"/>
        <v>83587.7923052718</v>
      </c>
      <c r="L161" s="33">
        <f t="shared" si="29"/>
        <v>16658024.036952868</v>
      </c>
    </row>
    <row r="162" spans="2:12" ht="14.25">
      <c r="B162" s="29">
        <f t="shared" si="24"/>
        <v>153</v>
      </c>
      <c r="C162" s="30">
        <f t="shared" si="25"/>
        <v>0</v>
      </c>
      <c r="D162" s="31">
        <f t="shared" si="26"/>
        <v>182154.44545601823</v>
      </c>
      <c r="E162" s="31">
        <f t="shared" si="20"/>
        <v>306.8457683480468</v>
      </c>
      <c r="F162" s="31">
        <f t="shared" si="21"/>
        <v>607.1814848533942</v>
      </c>
      <c r="G162" s="31">
        <f t="shared" si="27"/>
        <v>914.027253201441</v>
      </c>
      <c r="H162" s="31">
        <f t="shared" si="22"/>
        <v>181847.59968767018</v>
      </c>
      <c r="I162" s="28">
        <f t="shared" si="23"/>
      </c>
      <c r="J162" s="32">
        <v>91.45</v>
      </c>
      <c r="K162" s="33">
        <f t="shared" si="28"/>
        <v>83587.79230527178</v>
      </c>
      <c r="L162" s="33">
        <f t="shared" si="29"/>
        <v>16629962.991437439</v>
      </c>
    </row>
    <row r="163" spans="2:12" ht="14.25">
      <c r="B163" s="29">
        <f t="shared" si="24"/>
        <v>154</v>
      </c>
      <c r="C163" s="30">
        <f t="shared" si="25"/>
        <v>0</v>
      </c>
      <c r="D163" s="31">
        <f t="shared" si="26"/>
        <v>181847.59968767018</v>
      </c>
      <c r="E163" s="31">
        <f t="shared" si="20"/>
        <v>307.8685875758738</v>
      </c>
      <c r="F163" s="31">
        <f t="shared" si="21"/>
        <v>606.1586656255673</v>
      </c>
      <c r="G163" s="31">
        <f t="shared" si="27"/>
        <v>914.0272532014411</v>
      </c>
      <c r="H163" s="31">
        <f t="shared" si="22"/>
        <v>181539.7311000943</v>
      </c>
      <c r="I163" s="28">
        <f t="shared" si="23"/>
      </c>
      <c r="J163" s="32">
        <v>91.45</v>
      </c>
      <c r="K163" s="33">
        <f t="shared" si="28"/>
        <v>83587.7923052718</v>
      </c>
      <c r="L163" s="33">
        <f t="shared" si="29"/>
        <v>16601808.409103625</v>
      </c>
    </row>
    <row r="164" spans="2:12" ht="14.25">
      <c r="B164" s="29">
        <f t="shared" si="24"/>
        <v>155</v>
      </c>
      <c r="C164" s="30">
        <f t="shared" si="25"/>
        <v>0</v>
      </c>
      <c r="D164" s="31">
        <f t="shared" si="26"/>
        <v>181539.7311000943</v>
      </c>
      <c r="E164" s="31">
        <f t="shared" si="20"/>
        <v>308.8948162011269</v>
      </c>
      <c r="F164" s="31">
        <f t="shared" si="21"/>
        <v>605.1324370003143</v>
      </c>
      <c r="G164" s="31">
        <f t="shared" si="27"/>
        <v>914.0272532014412</v>
      </c>
      <c r="H164" s="31">
        <f t="shared" si="22"/>
        <v>181230.83628389318</v>
      </c>
      <c r="I164" s="28">
        <f t="shared" si="23"/>
      </c>
      <c r="J164" s="32">
        <v>91.45</v>
      </c>
      <c r="K164" s="33">
        <f t="shared" si="28"/>
        <v>83587.7923052718</v>
      </c>
      <c r="L164" s="33">
        <f t="shared" si="29"/>
        <v>16573559.978162032</v>
      </c>
    </row>
    <row r="165" spans="2:12" ht="14.25">
      <c r="B165" s="29">
        <f t="shared" si="24"/>
        <v>156</v>
      </c>
      <c r="C165" s="30">
        <f t="shared" si="25"/>
        <v>0</v>
      </c>
      <c r="D165" s="31">
        <f t="shared" si="26"/>
        <v>181230.83628389318</v>
      </c>
      <c r="E165" s="31">
        <f t="shared" si="20"/>
        <v>309.92446558846393</v>
      </c>
      <c r="F165" s="31">
        <f t="shared" si="21"/>
        <v>604.1027876129773</v>
      </c>
      <c r="G165" s="31">
        <f t="shared" si="27"/>
        <v>914.0272532014412</v>
      </c>
      <c r="H165" s="31">
        <f t="shared" si="22"/>
        <v>180920.9118183047</v>
      </c>
      <c r="I165" s="28">
        <f t="shared" si="23"/>
      </c>
      <c r="J165" s="32">
        <v>91.45</v>
      </c>
      <c r="K165" s="33">
        <f t="shared" si="28"/>
        <v>83587.7923052718</v>
      </c>
      <c r="L165" s="33">
        <f t="shared" si="29"/>
        <v>16545217.385783967</v>
      </c>
    </row>
    <row r="166" spans="2:12" ht="14.25">
      <c r="B166" s="29">
        <f t="shared" si="24"/>
        <v>157</v>
      </c>
      <c r="C166" s="30">
        <f t="shared" si="25"/>
        <v>0</v>
      </c>
      <c r="D166" s="31">
        <f t="shared" si="26"/>
        <v>180920.9118183047</v>
      </c>
      <c r="E166" s="31">
        <f t="shared" si="20"/>
        <v>310.9575471404256</v>
      </c>
      <c r="F166" s="31">
        <f t="shared" si="21"/>
        <v>603.0697060610157</v>
      </c>
      <c r="G166" s="31">
        <f t="shared" si="27"/>
        <v>914.0272532014413</v>
      </c>
      <c r="H166" s="31">
        <f t="shared" si="22"/>
        <v>180609.9542711643</v>
      </c>
      <c r="I166" s="28">
        <f t="shared" si="23"/>
      </c>
      <c r="J166" s="32">
        <v>91.45</v>
      </c>
      <c r="K166" s="33">
        <f t="shared" si="28"/>
        <v>83587.79230527181</v>
      </c>
      <c r="L166" s="33">
        <f t="shared" si="29"/>
        <v>16516780.318097975</v>
      </c>
    </row>
    <row r="167" spans="2:12" ht="14.25">
      <c r="B167" s="29">
        <f t="shared" si="24"/>
        <v>158</v>
      </c>
      <c r="C167" s="30">
        <f t="shared" si="25"/>
        <v>0</v>
      </c>
      <c r="D167" s="31">
        <f t="shared" si="26"/>
        <v>180609.9542711643</v>
      </c>
      <c r="E167" s="31">
        <f t="shared" si="20"/>
        <v>311.99407229756025</v>
      </c>
      <c r="F167" s="31">
        <f t="shared" si="21"/>
        <v>602.033180903881</v>
      </c>
      <c r="G167" s="31">
        <f t="shared" si="27"/>
        <v>914.0272532014412</v>
      </c>
      <c r="H167" s="31">
        <f t="shared" si="22"/>
        <v>180297.96019886673</v>
      </c>
      <c r="I167" s="28">
        <f t="shared" si="23"/>
      </c>
      <c r="J167" s="32">
        <v>91.45</v>
      </c>
      <c r="K167" s="33">
        <f t="shared" si="28"/>
        <v>83587.7923052718</v>
      </c>
      <c r="L167" s="33">
        <f t="shared" si="29"/>
        <v>16488248.460186362</v>
      </c>
    </row>
    <row r="168" spans="2:12" ht="14.25">
      <c r="B168" s="29">
        <f t="shared" si="24"/>
        <v>159</v>
      </c>
      <c r="C168" s="30">
        <f t="shared" si="25"/>
        <v>0</v>
      </c>
      <c r="D168" s="31">
        <f t="shared" si="26"/>
        <v>180297.96019886673</v>
      </c>
      <c r="E168" s="31">
        <f t="shared" si="20"/>
        <v>313.0340525385524</v>
      </c>
      <c r="F168" s="31">
        <f t="shared" si="21"/>
        <v>600.9932006628891</v>
      </c>
      <c r="G168" s="31">
        <f t="shared" si="27"/>
        <v>914.0272532014415</v>
      </c>
      <c r="H168" s="31">
        <f t="shared" si="22"/>
        <v>179984.9261463282</v>
      </c>
      <c r="I168" s="28">
        <f t="shared" si="23"/>
      </c>
      <c r="J168" s="32">
        <v>91.45</v>
      </c>
      <c r="K168" s="33">
        <f t="shared" si="28"/>
        <v>83587.79230527183</v>
      </c>
      <c r="L168" s="33">
        <f t="shared" si="29"/>
        <v>16459621.496081714</v>
      </c>
    </row>
    <row r="169" spans="2:12" ht="14.25">
      <c r="B169" s="29">
        <f t="shared" si="24"/>
        <v>160</v>
      </c>
      <c r="C169" s="30">
        <f t="shared" si="25"/>
        <v>0</v>
      </c>
      <c r="D169" s="31">
        <f t="shared" si="26"/>
        <v>179984.9261463282</v>
      </c>
      <c r="E169" s="31">
        <f t="shared" si="20"/>
        <v>314.0774993803475</v>
      </c>
      <c r="F169" s="31">
        <f t="shared" si="21"/>
        <v>599.949753821094</v>
      </c>
      <c r="G169" s="31">
        <f t="shared" si="27"/>
        <v>914.0272532014415</v>
      </c>
      <c r="H169" s="31">
        <f t="shared" si="22"/>
        <v>179670.84864694785</v>
      </c>
      <c r="I169" s="28">
        <f t="shared" si="23"/>
      </c>
      <c r="J169" s="32">
        <v>91.45</v>
      </c>
      <c r="K169" s="33">
        <f t="shared" si="28"/>
        <v>83587.79230527183</v>
      </c>
      <c r="L169" s="33">
        <f t="shared" si="29"/>
        <v>16430899.108763382</v>
      </c>
    </row>
    <row r="170" spans="2:12" ht="14.25">
      <c r="B170" s="29">
        <f t="shared" si="24"/>
        <v>161</v>
      </c>
      <c r="C170" s="30">
        <f t="shared" si="25"/>
        <v>0</v>
      </c>
      <c r="D170" s="31">
        <f t="shared" si="26"/>
        <v>179670.84864694785</v>
      </c>
      <c r="E170" s="31">
        <f t="shared" si="20"/>
        <v>315.124424378282</v>
      </c>
      <c r="F170" s="31">
        <f t="shared" si="21"/>
        <v>598.9028288231596</v>
      </c>
      <c r="G170" s="31">
        <f t="shared" si="27"/>
        <v>914.0272532014416</v>
      </c>
      <c r="H170" s="31">
        <f t="shared" si="22"/>
        <v>179355.72422256958</v>
      </c>
      <c r="I170" s="28">
        <f t="shared" si="23"/>
      </c>
      <c r="J170" s="32">
        <v>91.45</v>
      </c>
      <c r="K170" s="33">
        <f t="shared" si="28"/>
        <v>83587.79230527184</v>
      </c>
      <c r="L170" s="33">
        <f t="shared" si="29"/>
        <v>16402080.980153989</v>
      </c>
    </row>
    <row r="171" spans="2:12" ht="14.25">
      <c r="B171" s="29">
        <f t="shared" si="24"/>
        <v>162</v>
      </c>
      <c r="C171" s="30">
        <f t="shared" si="25"/>
        <v>0</v>
      </c>
      <c r="D171" s="31">
        <f t="shared" si="26"/>
        <v>179355.72422256958</v>
      </c>
      <c r="E171" s="31">
        <f t="shared" si="20"/>
        <v>316.1748391262098</v>
      </c>
      <c r="F171" s="31">
        <f t="shared" si="21"/>
        <v>597.8524140752319</v>
      </c>
      <c r="G171" s="31">
        <f t="shared" si="27"/>
        <v>914.0272532014417</v>
      </c>
      <c r="H171" s="31">
        <f t="shared" si="22"/>
        <v>179039.54938344337</v>
      </c>
      <c r="I171" s="28">
        <f t="shared" si="23"/>
      </c>
      <c r="J171" s="32">
        <v>91.45</v>
      </c>
      <c r="K171" s="33">
        <f t="shared" si="28"/>
        <v>83587.79230527184</v>
      </c>
      <c r="L171" s="33">
        <f t="shared" si="29"/>
        <v>16373166.791115897</v>
      </c>
    </row>
    <row r="172" spans="2:12" ht="14.25">
      <c r="B172" s="29">
        <f t="shared" si="24"/>
        <v>163</v>
      </c>
      <c r="C172" s="30">
        <f t="shared" si="25"/>
        <v>0</v>
      </c>
      <c r="D172" s="31">
        <f t="shared" si="26"/>
        <v>179039.54938344337</v>
      </c>
      <c r="E172" s="31">
        <f t="shared" si="20"/>
        <v>317.2287552566305</v>
      </c>
      <c r="F172" s="31">
        <f t="shared" si="21"/>
        <v>596.7984979448113</v>
      </c>
      <c r="G172" s="31">
        <f t="shared" si="27"/>
        <v>914.0272532014418</v>
      </c>
      <c r="H172" s="31">
        <f t="shared" si="22"/>
        <v>178722.32062818675</v>
      </c>
      <c r="I172" s="28">
        <f t="shared" si="23"/>
      </c>
      <c r="J172" s="32">
        <v>91.45</v>
      </c>
      <c r="K172" s="33">
        <f t="shared" si="28"/>
        <v>83587.79230527185</v>
      </c>
      <c r="L172" s="33">
        <f t="shared" si="29"/>
        <v>16344156.221447678</v>
      </c>
    </row>
    <row r="173" spans="2:12" ht="14.25">
      <c r="B173" s="29">
        <f t="shared" si="24"/>
        <v>164</v>
      </c>
      <c r="C173" s="30">
        <f t="shared" si="25"/>
        <v>0</v>
      </c>
      <c r="D173" s="31">
        <f t="shared" si="26"/>
        <v>178722.32062818675</v>
      </c>
      <c r="E173" s="31">
        <f t="shared" si="20"/>
        <v>318.2861844408195</v>
      </c>
      <c r="F173" s="31">
        <f t="shared" si="21"/>
        <v>595.7410687606225</v>
      </c>
      <c r="G173" s="31">
        <f t="shared" si="27"/>
        <v>914.027253201442</v>
      </c>
      <c r="H173" s="31">
        <f t="shared" si="22"/>
        <v>178404.0344437459</v>
      </c>
      <c r="I173" s="28">
        <f t="shared" si="23"/>
      </c>
      <c r="J173" s="32">
        <v>91.45</v>
      </c>
      <c r="K173" s="33">
        <f t="shared" si="28"/>
        <v>83587.79230527187</v>
      </c>
      <c r="L173" s="33">
        <f t="shared" si="29"/>
        <v>16315048.949880565</v>
      </c>
    </row>
    <row r="174" spans="2:12" ht="14.25">
      <c r="B174" s="29">
        <f t="shared" si="24"/>
        <v>165</v>
      </c>
      <c r="C174" s="30">
        <f t="shared" si="25"/>
        <v>0</v>
      </c>
      <c r="D174" s="31">
        <f t="shared" si="26"/>
        <v>178404.0344437459</v>
      </c>
      <c r="E174" s="31">
        <f t="shared" si="20"/>
        <v>319.3471383889554</v>
      </c>
      <c r="F174" s="31">
        <f t="shared" si="21"/>
        <v>594.6801148124864</v>
      </c>
      <c r="G174" s="31">
        <f t="shared" si="27"/>
        <v>914.0272532014418</v>
      </c>
      <c r="H174" s="31">
        <f t="shared" si="22"/>
        <v>178084.68730535696</v>
      </c>
      <c r="I174" s="28">
        <f t="shared" si="23"/>
      </c>
      <c r="J174" s="32">
        <v>91.45</v>
      </c>
      <c r="K174" s="33">
        <f t="shared" si="28"/>
        <v>83587.79230527185</v>
      </c>
      <c r="L174" s="33">
        <f t="shared" si="29"/>
        <v>16285844.654074894</v>
      </c>
    </row>
    <row r="175" spans="2:12" ht="14.25">
      <c r="B175" s="29">
        <f t="shared" si="24"/>
        <v>166</v>
      </c>
      <c r="C175" s="30">
        <f t="shared" si="25"/>
        <v>0</v>
      </c>
      <c r="D175" s="31">
        <f t="shared" si="26"/>
        <v>178084.68730535696</v>
      </c>
      <c r="E175" s="31">
        <f t="shared" si="20"/>
        <v>320.411628850252</v>
      </c>
      <c r="F175" s="31">
        <f t="shared" si="21"/>
        <v>593.6156243511899</v>
      </c>
      <c r="G175" s="31">
        <f t="shared" si="27"/>
        <v>914.0272532014419</v>
      </c>
      <c r="H175" s="31">
        <f t="shared" si="22"/>
        <v>177764.27567650672</v>
      </c>
      <c r="I175" s="28">
        <f t="shared" si="23"/>
      </c>
      <c r="J175" s="32">
        <v>91.45</v>
      </c>
      <c r="K175" s="33">
        <f t="shared" si="28"/>
        <v>83587.79230527187</v>
      </c>
      <c r="L175" s="33">
        <f t="shared" si="29"/>
        <v>16256543.010616539</v>
      </c>
    </row>
    <row r="176" spans="2:12" ht="14.25">
      <c r="B176" s="29">
        <f t="shared" si="24"/>
        <v>167</v>
      </c>
      <c r="C176" s="30">
        <f t="shared" si="25"/>
        <v>0</v>
      </c>
      <c r="D176" s="31">
        <f t="shared" si="26"/>
        <v>177764.27567650672</v>
      </c>
      <c r="E176" s="31">
        <f t="shared" si="20"/>
        <v>321.47966761308624</v>
      </c>
      <c r="F176" s="31">
        <f t="shared" si="21"/>
        <v>592.5475855883557</v>
      </c>
      <c r="G176" s="31">
        <f t="shared" si="27"/>
        <v>914.0272532014419</v>
      </c>
      <c r="H176" s="31">
        <f t="shared" si="22"/>
        <v>177442.79600889364</v>
      </c>
      <c r="I176" s="28">
        <f t="shared" si="23"/>
      </c>
      <c r="J176" s="32">
        <v>91.45</v>
      </c>
      <c r="K176" s="33">
        <f t="shared" si="28"/>
        <v>83587.79230527187</v>
      </c>
      <c r="L176" s="33">
        <f t="shared" si="29"/>
        <v>16227143.695013324</v>
      </c>
    </row>
    <row r="177" spans="2:12" ht="14.25">
      <c r="B177" s="29">
        <f t="shared" si="24"/>
        <v>168</v>
      </c>
      <c r="C177" s="30">
        <f t="shared" si="25"/>
        <v>0</v>
      </c>
      <c r="D177" s="31">
        <f t="shared" si="26"/>
        <v>177442.79600889364</v>
      </c>
      <c r="E177" s="31">
        <f t="shared" si="20"/>
        <v>322.5512665051299</v>
      </c>
      <c r="F177" s="31">
        <f t="shared" si="21"/>
        <v>591.4759866963121</v>
      </c>
      <c r="G177" s="31">
        <f t="shared" si="27"/>
        <v>914.027253201442</v>
      </c>
      <c r="H177" s="31">
        <f t="shared" si="22"/>
        <v>177120.24474238852</v>
      </c>
      <c r="I177" s="28">
        <f t="shared" si="23"/>
      </c>
      <c r="J177" s="32">
        <v>91.45</v>
      </c>
      <c r="K177" s="33">
        <f t="shared" si="28"/>
        <v>83587.79230527187</v>
      </c>
      <c r="L177" s="33">
        <f t="shared" si="29"/>
        <v>16197646.38169143</v>
      </c>
    </row>
    <row r="178" spans="2:12" ht="14.25">
      <c r="B178" s="29">
        <f t="shared" si="24"/>
        <v>169</v>
      </c>
      <c r="C178" s="30">
        <f t="shared" si="25"/>
        <v>0</v>
      </c>
      <c r="D178" s="31">
        <f t="shared" si="26"/>
        <v>177120.24474238852</v>
      </c>
      <c r="E178" s="31">
        <f t="shared" si="20"/>
        <v>323.6264373934804</v>
      </c>
      <c r="F178" s="31">
        <f t="shared" si="21"/>
        <v>590.4008158079617</v>
      </c>
      <c r="G178" s="31">
        <f t="shared" si="27"/>
        <v>914.0272532014421</v>
      </c>
      <c r="H178" s="31">
        <f t="shared" si="22"/>
        <v>176796.61830499503</v>
      </c>
      <c r="I178" s="28">
        <f t="shared" si="23"/>
      </c>
      <c r="J178" s="32">
        <v>91.45</v>
      </c>
      <c r="K178" s="33">
        <f t="shared" si="28"/>
        <v>83587.79230527188</v>
      </c>
      <c r="L178" s="33">
        <f t="shared" si="29"/>
        <v>16168050.743991796</v>
      </c>
    </row>
    <row r="179" spans="2:12" ht="14.25">
      <c r="B179" s="29">
        <f t="shared" si="24"/>
        <v>170</v>
      </c>
      <c r="C179" s="30">
        <f t="shared" si="25"/>
        <v>0</v>
      </c>
      <c r="D179" s="31">
        <f t="shared" si="26"/>
        <v>176796.61830499503</v>
      </c>
      <c r="E179" s="31">
        <f t="shared" si="20"/>
        <v>324.70519218479205</v>
      </c>
      <c r="F179" s="31">
        <f t="shared" si="21"/>
        <v>589.3220610166501</v>
      </c>
      <c r="G179" s="31">
        <f t="shared" si="27"/>
        <v>914.0272532014421</v>
      </c>
      <c r="H179" s="31">
        <f t="shared" si="22"/>
        <v>176471.91311281023</v>
      </c>
      <c r="I179" s="28">
        <f t="shared" si="23"/>
      </c>
      <c r="J179" s="32">
        <v>91.45</v>
      </c>
      <c r="K179" s="33">
        <f t="shared" si="28"/>
        <v>83587.79230527188</v>
      </c>
      <c r="L179" s="33">
        <f t="shared" si="29"/>
        <v>16138356.454166496</v>
      </c>
    </row>
    <row r="180" spans="2:12" ht="14.25">
      <c r="B180" s="29">
        <f t="shared" si="24"/>
        <v>171</v>
      </c>
      <c r="C180" s="30">
        <f t="shared" si="25"/>
        <v>0</v>
      </c>
      <c r="D180" s="31">
        <f t="shared" si="26"/>
        <v>176471.91311281023</v>
      </c>
      <c r="E180" s="31">
        <f t="shared" si="20"/>
        <v>325.78754282540785</v>
      </c>
      <c r="F180" s="31">
        <f t="shared" si="21"/>
        <v>588.2397103760342</v>
      </c>
      <c r="G180" s="31">
        <f t="shared" si="27"/>
        <v>914.027253201442</v>
      </c>
      <c r="H180" s="31">
        <f t="shared" si="22"/>
        <v>176146.1255699848</v>
      </c>
      <c r="I180" s="28">
        <f t="shared" si="23"/>
      </c>
      <c r="J180" s="32">
        <v>91.45</v>
      </c>
      <c r="K180" s="33">
        <f t="shared" si="28"/>
        <v>83587.79230527187</v>
      </c>
      <c r="L180" s="33">
        <f t="shared" si="29"/>
        <v>16108563.18337511</v>
      </c>
    </row>
    <row r="181" spans="2:12" ht="14.25">
      <c r="B181" s="29">
        <f t="shared" si="24"/>
        <v>172</v>
      </c>
      <c r="C181" s="30">
        <f t="shared" si="25"/>
        <v>0</v>
      </c>
      <c r="D181" s="31">
        <f t="shared" si="26"/>
        <v>176146.1255699848</v>
      </c>
      <c r="E181" s="31">
        <f t="shared" si="20"/>
        <v>326.87350130149287</v>
      </c>
      <c r="F181" s="31">
        <f t="shared" si="21"/>
        <v>587.1537518999494</v>
      </c>
      <c r="G181" s="31">
        <f t="shared" si="27"/>
        <v>914.0272532014422</v>
      </c>
      <c r="H181" s="31">
        <f t="shared" si="22"/>
        <v>175819.25206868333</v>
      </c>
      <c r="I181" s="28">
        <f t="shared" si="23"/>
      </c>
      <c r="J181" s="32">
        <v>91.45</v>
      </c>
      <c r="K181" s="33">
        <f t="shared" si="28"/>
        <v>83587.7923052719</v>
      </c>
      <c r="L181" s="33">
        <f t="shared" si="29"/>
        <v>16078670.60168109</v>
      </c>
    </row>
    <row r="182" spans="2:12" ht="14.25">
      <c r="B182" s="29">
        <f t="shared" si="24"/>
        <v>173</v>
      </c>
      <c r="C182" s="30">
        <f t="shared" si="25"/>
        <v>0</v>
      </c>
      <c r="D182" s="31">
        <f t="shared" si="26"/>
        <v>175819.25206868333</v>
      </c>
      <c r="E182" s="31">
        <f t="shared" si="20"/>
        <v>327.96307963916445</v>
      </c>
      <c r="F182" s="31">
        <f t="shared" si="21"/>
        <v>586.0641735622778</v>
      </c>
      <c r="G182" s="31">
        <f t="shared" si="27"/>
        <v>914.0272532014422</v>
      </c>
      <c r="H182" s="31">
        <f t="shared" si="22"/>
        <v>175491.28898904417</v>
      </c>
      <c r="I182" s="28">
        <f t="shared" si="23"/>
      </c>
      <c r="J182" s="32">
        <v>91.45</v>
      </c>
      <c r="K182" s="33">
        <f t="shared" si="28"/>
        <v>83587.7923052719</v>
      </c>
      <c r="L182" s="33">
        <f t="shared" si="29"/>
        <v>16048678.37804809</v>
      </c>
    </row>
    <row r="183" spans="2:12" ht="14.25">
      <c r="B183" s="29">
        <f t="shared" si="24"/>
        <v>174</v>
      </c>
      <c r="C183" s="30">
        <f t="shared" si="25"/>
        <v>0</v>
      </c>
      <c r="D183" s="31">
        <f t="shared" si="26"/>
        <v>175491.28898904417</v>
      </c>
      <c r="E183" s="31">
        <f t="shared" si="20"/>
        <v>329.0562899046282</v>
      </c>
      <c r="F183" s="31">
        <f t="shared" si="21"/>
        <v>584.9709632968139</v>
      </c>
      <c r="G183" s="31">
        <f t="shared" si="27"/>
        <v>914.0272532014421</v>
      </c>
      <c r="H183" s="31">
        <f t="shared" si="22"/>
        <v>175162.23269913954</v>
      </c>
      <c r="I183" s="28">
        <f t="shared" si="23"/>
      </c>
      <c r="J183" s="32">
        <v>91.45</v>
      </c>
      <c r="K183" s="33">
        <f t="shared" si="28"/>
        <v>83587.79230527188</v>
      </c>
      <c r="L183" s="33">
        <f t="shared" si="29"/>
        <v>16018586.180336311</v>
      </c>
    </row>
    <row r="184" spans="2:12" ht="14.25">
      <c r="B184" s="29">
        <f t="shared" si="24"/>
        <v>175</v>
      </c>
      <c r="C184" s="30">
        <f t="shared" si="25"/>
        <v>0</v>
      </c>
      <c r="D184" s="31">
        <f t="shared" si="26"/>
        <v>175162.23269913954</v>
      </c>
      <c r="E184" s="31">
        <f t="shared" si="20"/>
        <v>330.1531442043105</v>
      </c>
      <c r="F184" s="31">
        <f t="shared" si="21"/>
        <v>583.8741089971318</v>
      </c>
      <c r="G184" s="31">
        <f t="shared" si="27"/>
        <v>914.0272532014422</v>
      </c>
      <c r="H184" s="31">
        <f t="shared" si="22"/>
        <v>174832.07955493522</v>
      </c>
      <c r="I184" s="28">
        <f t="shared" si="23"/>
      </c>
      <c r="J184" s="32">
        <v>91.45</v>
      </c>
      <c r="K184" s="33">
        <f t="shared" si="28"/>
        <v>83587.7923052719</v>
      </c>
      <c r="L184" s="33">
        <f t="shared" si="29"/>
        <v>15988393.675298827</v>
      </c>
    </row>
    <row r="185" spans="2:12" ht="14.25">
      <c r="B185" s="29">
        <f t="shared" si="24"/>
        <v>176</v>
      </c>
      <c r="C185" s="30">
        <f t="shared" si="25"/>
        <v>0</v>
      </c>
      <c r="D185" s="31">
        <f t="shared" si="26"/>
        <v>174832.07955493522</v>
      </c>
      <c r="E185" s="31">
        <f t="shared" si="20"/>
        <v>331.2536546849916</v>
      </c>
      <c r="F185" s="31">
        <f t="shared" si="21"/>
        <v>582.7735985164508</v>
      </c>
      <c r="G185" s="31">
        <f t="shared" si="27"/>
        <v>914.0272532014424</v>
      </c>
      <c r="H185" s="31">
        <f t="shared" si="22"/>
        <v>174500.82590025023</v>
      </c>
      <c r="I185" s="28">
        <f t="shared" si="23"/>
      </c>
      <c r="J185" s="32">
        <v>91.45</v>
      </c>
      <c r="K185" s="33">
        <f t="shared" si="28"/>
        <v>83587.79230527191</v>
      </c>
      <c r="L185" s="33">
        <f t="shared" si="29"/>
        <v>15958100.528577885</v>
      </c>
    </row>
    <row r="186" spans="2:12" ht="14.25">
      <c r="B186" s="29">
        <f t="shared" si="24"/>
        <v>177</v>
      </c>
      <c r="C186" s="30">
        <f t="shared" si="25"/>
        <v>0</v>
      </c>
      <c r="D186" s="31">
        <f t="shared" si="26"/>
        <v>174500.82590025023</v>
      </c>
      <c r="E186" s="31">
        <f t="shared" si="20"/>
        <v>332.3578335339414</v>
      </c>
      <c r="F186" s="31">
        <f t="shared" si="21"/>
        <v>581.6694196675008</v>
      </c>
      <c r="G186" s="31">
        <f t="shared" si="27"/>
        <v>914.0272532014422</v>
      </c>
      <c r="H186" s="31">
        <f t="shared" si="22"/>
        <v>174168.46806671628</v>
      </c>
      <c r="I186" s="28">
        <f t="shared" si="23"/>
      </c>
      <c r="J186" s="32">
        <v>91.45</v>
      </c>
      <c r="K186" s="33">
        <f t="shared" si="28"/>
        <v>83587.7923052719</v>
      </c>
      <c r="L186" s="33">
        <f t="shared" si="29"/>
        <v>15927706.404701203</v>
      </c>
    </row>
    <row r="187" spans="2:12" ht="14.25">
      <c r="B187" s="29">
        <f t="shared" si="24"/>
        <v>178</v>
      </c>
      <c r="C187" s="30">
        <f t="shared" si="25"/>
        <v>0</v>
      </c>
      <c r="D187" s="31">
        <f t="shared" si="26"/>
        <v>174168.46806671628</v>
      </c>
      <c r="E187" s="31">
        <f t="shared" si="20"/>
        <v>333.46569297905467</v>
      </c>
      <c r="F187" s="31">
        <f t="shared" si="21"/>
        <v>580.5615602223876</v>
      </c>
      <c r="G187" s="31">
        <f t="shared" si="27"/>
        <v>914.0272532014422</v>
      </c>
      <c r="H187" s="31">
        <f t="shared" si="22"/>
        <v>173835.00237373722</v>
      </c>
      <c r="I187" s="28">
        <f t="shared" si="23"/>
      </c>
      <c r="J187" s="32">
        <v>91.45</v>
      </c>
      <c r="K187" s="33">
        <f t="shared" si="28"/>
        <v>83587.7923052719</v>
      </c>
      <c r="L187" s="33">
        <f t="shared" si="29"/>
        <v>15897210.96707827</v>
      </c>
    </row>
    <row r="188" spans="2:12" ht="14.25">
      <c r="B188" s="29">
        <f t="shared" si="24"/>
        <v>179</v>
      </c>
      <c r="C188" s="30">
        <f t="shared" si="25"/>
        <v>0</v>
      </c>
      <c r="D188" s="31">
        <f t="shared" si="26"/>
        <v>173835.00237373722</v>
      </c>
      <c r="E188" s="31">
        <f t="shared" si="20"/>
        <v>334.57724528898495</v>
      </c>
      <c r="F188" s="31">
        <f t="shared" si="21"/>
        <v>579.4500079124574</v>
      </c>
      <c r="G188" s="31">
        <f t="shared" si="27"/>
        <v>914.0272532014424</v>
      </c>
      <c r="H188" s="31">
        <f t="shared" si="22"/>
        <v>173500.42512844823</v>
      </c>
      <c r="I188" s="28">
        <f t="shared" si="23"/>
      </c>
      <c r="J188" s="32">
        <v>91.45</v>
      </c>
      <c r="K188" s="33">
        <f t="shared" si="28"/>
        <v>83587.79230527191</v>
      </c>
      <c r="L188" s="33">
        <f t="shared" si="29"/>
        <v>15866613.877996592</v>
      </c>
    </row>
    <row r="189" spans="2:12" ht="14.25">
      <c r="B189" s="29">
        <f t="shared" si="24"/>
        <v>180</v>
      </c>
      <c r="C189" s="30">
        <f t="shared" si="25"/>
        <v>0</v>
      </c>
      <c r="D189" s="31">
        <f t="shared" si="26"/>
        <v>173500.42512844823</v>
      </c>
      <c r="E189" s="31">
        <f t="shared" si="20"/>
        <v>335.6925027732817</v>
      </c>
      <c r="F189" s="31">
        <f t="shared" si="21"/>
        <v>578.3347504281608</v>
      </c>
      <c r="G189" s="31">
        <f t="shared" si="27"/>
        <v>914.0272532014425</v>
      </c>
      <c r="H189" s="31">
        <f t="shared" si="22"/>
        <v>173164.73262567495</v>
      </c>
      <c r="I189" s="28">
        <f t="shared" si="23"/>
      </c>
      <c r="J189" s="32">
        <v>91.45</v>
      </c>
      <c r="K189" s="33">
        <f t="shared" si="28"/>
        <v>83587.79230527191</v>
      </c>
      <c r="L189" s="33">
        <f t="shared" si="29"/>
        <v>15835914.798617974</v>
      </c>
    </row>
    <row r="190" spans="2:12" ht="14.25">
      <c r="B190" s="29">
        <f t="shared" si="24"/>
        <v>181</v>
      </c>
      <c r="C190" s="30">
        <f t="shared" si="25"/>
        <v>0</v>
      </c>
      <c r="D190" s="31">
        <f t="shared" si="26"/>
        <v>173164.73262567495</v>
      </c>
      <c r="E190" s="31">
        <f t="shared" si="20"/>
        <v>336.811477782526</v>
      </c>
      <c r="F190" s="31">
        <f t="shared" si="21"/>
        <v>577.2157754189165</v>
      </c>
      <c r="G190" s="31">
        <f t="shared" si="27"/>
        <v>914.0272532014425</v>
      </c>
      <c r="H190" s="31">
        <f t="shared" si="22"/>
        <v>172827.92114789243</v>
      </c>
      <c r="I190" s="28">
        <f t="shared" si="23"/>
      </c>
      <c r="J190" s="32">
        <v>91.45</v>
      </c>
      <c r="K190" s="33">
        <f t="shared" si="28"/>
        <v>83587.79230527191</v>
      </c>
      <c r="L190" s="33">
        <f t="shared" si="29"/>
        <v>15805113.388974763</v>
      </c>
    </row>
    <row r="191" spans="2:12" ht="14.25">
      <c r="B191" s="29">
        <f t="shared" si="24"/>
        <v>182</v>
      </c>
      <c r="C191" s="30">
        <f t="shared" si="25"/>
        <v>0</v>
      </c>
      <c r="D191" s="31">
        <f t="shared" si="26"/>
        <v>172827.92114789243</v>
      </c>
      <c r="E191" s="31">
        <f t="shared" si="20"/>
        <v>337.9341827084677</v>
      </c>
      <c r="F191" s="31">
        <f t="shared" si="21"/>
        <v>576.0930704929748</v>
      </c>
      <c r="G191" s="31">
        <f t="shared" si="27"/>
        <v>914.0272532014425</v>
      </c>
      <c r="H191" s="31">
        <f t="shared" si="22"/>
        <v>172489.98696518395</v>
      </c>
      <c r="I191" s="28">
        <f t="shared" si="23"/>
      </c>
      <c r="J191" s="32">
        <v>91.45</v>
      </c>
      <c r="K191" s="33">
        <f t="shared" si="28"/>
        <v>83587.79230527191</v>
      </c>
      <c r="L191" s="33">
        <f t="shared" si="29"/>
        <v>15774209.307966074</v>
      </c>
    </row>
    <row r="192" spans="2:12" ht="14.25">
      <c r="B192" s="29">
        <f t="shared" si="24"/>
        <v>183</v>
      </c>
      <c r="C192" s="30">
        <f t="shared" si="25"/>
        <v>0</v>
      </c>
      <c r="D192" s="31">
        <f t="shared" si="26"/>
        <v>172489.98696518395</v>
      </c>
      <c r="E192" s="31">
        <f t="shared" si="20"/>
        <v>339.0606299841628</v>
      </c>
      <c r="F192" s="31">
        <f t="shared" si="21"/>
        <v>574.9666232172798</v>
      </c>
      <c r="G192" s="31">
        <f t="shared" si="27"/>
        <v>914.0272532014426</v>
      </c>
      <c r="H192" s="31">
        <f t="shared" si="22"/>
        <v>172150.9263351998</v>
      </c>
      <c r="I192" s="28">
        <f t="shared" si="23"/>
      </c>
      <c r="J192" s="32">
        <v>91.45</v>
      </c>
      <c r="K192" s="33">
        <f t="shared" si="28"/>
        <v>83587.79230527193</v>
      </c>
      <c r="L192" s="33">
        <f t="shared" si="29"/>
        <v>15743202.213354021</v>
      </c>
    </row>
    <row r="193" spans="2:12" ht="14.25">
      <c r="B193" s="29">
        <f t="shared" si="24"/>
        <v>184</v>
      </c>
      <c r="C193" s="30">
        <f t="shared" si="25"/>
        <v>0</v>
      </c>
      <c r="D193" s="31">
        <f t="shared" si="26"/>
        <v>172150.9263351998</v>
      </c>
      <c r="E193" s="31">
        <f t="shared" si="20"/>
        <v>340.19083208411007</v>
      </c>
      <c r="F193" s="31">
        <f t="shared" si="21"/>
        <v>573.8364211173326</v>
      </c>
      <c r="G193" s="31">
        <f t="shared" si="27"/>
        <v>914.0272532014427</v>
      </c>
      <c r="H193" s="31">
        <f t="shared" si="22"/>
        <v>171810.7355031157</v>
      </c>
      <c r="I193" s="28">
        <f t="shared" si="23"/>
      </c>
      <c r="J193" s="32">
        <v>91.45</v>
      </c>
      <c r="K193" s="33">
        <f t="shared" si="28"/>
        <v>83587.79230527194</v>
      </c>
      <c r="L193" s="33">
        <f t="shared" si="29"/>
        <v>15712091.761759931</v>
      </c>
    </row>
    <row r="194" spans="2:12" ht="14.25">
      <c r="B194" s="29">
        <f t="shared" si="24"/>
        <v>185</v>
      </c>
      <c r="C194" s="30">
        <f t="shared" si="25"/>
        <v>0</v>
      </c>
      <c r="D194" s="31">
        <f t="shared" si="26"/>
        <v>171810.7355031157</v>
      </c>
      <c r="E194" s="31">
        <f t="shared" si="20"/>
        <v>341.3248015243903</v>
      </c>
      <c r="F194" s="31">
        <f t="shared" si="21"/>
        <v>572.7024516770523</v>
      </c>
      <c r="G194" s="31">
        <f t="shared" si="27"/>
        <v>914.0272532014426</v>
      </c>
      <c r="H194" s="31">
        <f t="shared" si="22"/>
        <v>171469.4107015913</v>
      </c>
      <c r="I194" s="28">
        <f t="shared" si="23"/>
      </c>
      <c r="J194" s="32">
        <v>91.45</v>
      </c>
      <c r="K194" s="33">
        <f t="shared" si="28"/>
        <v>83587.79230527193</v>
      </c>
      <c r="L194" s="33">
        <f t="shared" si="29"/>
        <v>15680877.608660525</v>
      </c>
    </row>
    <row r="195" spans="2:12" ht="14.25">
      <c r="B195" s="29">
        <f t="shared" si="24"/>
        <v>186</v>
      </c>
      <c r="C195" s="30">
        <f t="shared" si="25"/>
        <v>0</v>
      </c>
      <c r="D195" s="31">
        <f t="shared" si="26"/>
        <v>171469.4107015913</v>
      </c>
      <c r="E195" s="31">
        <f t="shared" si="20"/>
        <v>342.46255086280496</v>
      </c>
      <c r="F195" s="31">
        <f t="shared" si="21"/>
        <v>571.5647023386376</v>
      </c>
      <c r="G195" s="31">
        <f t="shared" si="27"/>
        <v>914.0272532014426</v>
      </c>
      <c r="H195" s="31">
        <f t="shared" si="22"/>
        <v>171126.94815072848</v>
      </c>
      <c r="I195" s="28">
        <f t="shared" si="23"/>
      </c>
      <c r="J195" s="32">
        <v>91.45</v>
      </c>
      <c r="K195" s="33">
        <f t="shared" si="28"/>
        <v>83587.79230527193</v>
      </c>
      <c r="L195" s="33">
        <f t="shared" si="29"/>
        <v>15649559.40838412</v>
      </c>
    </row>
    <row r="196" spans="2:12" ht="14.25">
      <c r="B196" s="29">
        <f t="shared" si="24"/>
        <v>187</v>
      </c>
      <c r="C196" s="30">
        <f t="shared" si="25"/>
        <v>0</v>
      </c>
      <c r="D196" s="31">
        <f t="shared" si="26"/>
        <v>171126.94815072848</v>
      </c>
      <c r="E196" s="31">
        <f t="shared" si="20"/>
        <v>343.6040926990145</v>
      </c>
      <c r="F196" s="31">
        <f t="shared" si="21"/>
        <v>570.4231605024282</v>
      </c>
      <c r="G196" s="31">
        <f t="shared" si="27"/>
        <v>914.0272532014427</v>
      </c>
      <c r="H196" s="31">
        <f t="shared" si="22"/>
        <v>170783.34405802947</v>
      </c>
      <c r="I196" s="28">
        <f t="shared" si="23"/>
      </c>
      <c r="J196" s="32">
        <v>91.45</v>
      </c>
      <c r="K196" s="33">
        <f t="shared" si="28"/>
        <v>83587.79230527194</v>
      </c>
      <c r="L196" s="33">
        <f t="shared" si="29"/>
        <v>15618136.814106796</v>
      </c>
    </row>
    <row r="197" spans="2:12" ht="14.25">
      <c r="B197" s="29">
        <f t="shared" si="24"/>
        <v>188</v>
      </c>
      <c r="C197" s="30">
        <f t="shared" si="25"/>
        <v>0</v>
      </c>
      <c r="D197" s="31">
        <f t="shared" si="26"/>
        <v>170783.34405802947</v>
      </c>
      <c r="E197" s="31">
        <f t="shared" si="20"/>
        <v>344.7494396746778</v>
      </c>
      <c r="F197" s="31">
        <f t="shared" si="21"/>
        <v>569.2778135267649</v>
      </c>
      <c r="G197" s="31">
        <f t="shared" si="27"/>
        <v>914.0272532014427</v>
      </c>
      <c r="H197" s="31">
        <f t="shared" si="22"/>
        <v>170438.59461835478</v>
      </c>
      <c r="I197" s="28">
        <f t="shared" si="23"/>
      </c>
      <c r="J197" s="32">
        <v>91.45</v>
      </c>
      <c r="K197" s="33">
        <f t="shared" si="28"/>
        <v>83587.79230527194</v>
      </c>
      <c r="L197" s="33">
        <f t="shared" si="29"/>
        <v>15586609.477848545</v>
      </c>
    </row>
    <row r="198" spans="2:12" ht="14.25">
      <c r="B198" s="29">
        <f t="shared" si="24"/>
        <v>189</v>
      </c>
      <c r="C198" s="30">
        <f t="shared" si="25"/>
        <v>0</v>
      </c>
      <c r="D198" s="31">
        <f t="shared" si="26"/>
        <v>170438.59461835478</v>
      </c>
      <c r="E198" s="31">
        <f t="shared" si="20"/>
        <v>345.89860447359354</v>
      </c>
      <c r="F198" s="31">
        <f t="shared" si="21"/>
        <v>568.1286487278493</v>
      </c>
      <c r="G198" s="31">
        <f t="shared" si="27"/>
        <v>914.0272532014428</v>
      </c>
      <c r="H198" s="31">
        <f t="shared" si="22"/>
        <v>170092.69601388118</v>
      </c>
      <c r="I198" s="28">
        <f t="shared" si="23"/>
      </c>
      <c r="J198" s="32">
        <v>91.45</v>
      </c>
      <c r="K198" s="33">
        <f t="shared" si="28"/>
        <v>83587.79230527194</v>
      </c>
      <c r="L198" s="33">
        <f t="shared" si="29"/>
        <v>15554977.050469434</v>
      </c>
    </row>
    <row r="199" spans="2:12" ht="14.25">
      <c r="B199" s="29">
        <f t="shared" si="24"/>
        <v>190</v>
      </c>
      <c r="C199" s="30">
        <f t="shared" si="25"/>
        <v>0</v>
      </c>
      <c r="D199" s="31">
        <f t="shared" si="26"/>
        <v>170092.69601388118</v>
      </c>
      <c r="E199" s="31">
        <f t="shared" si="20"/>
        <v>347.05159982183864</v>
      </c>
      <c r="F199" s="31">
        <f t="shared" si="21"/>
        <v>566.975653379604</v>
      </c>
      <c r="G199" s="31">
        <f t="shared" si="27"/>
        <v>914.0272532014426</v>
      </c>
      <c r="H199" s="31">
        <f t="shared" si="22"/>
        <v>169745.64441405935</v>
      </c>
      <c r="I199" s="28">
        <f t="shared" si="23"/>
      </c>
      <c r="J199" s="32">
        <v>91.45</v>
      </c>
      <c r="K199" s="33">
        <f t="shared" si="28"/>
        <v>83587.79230527193</v>
      </c>
      <c r="L199" s="33">
        <f t="shared" si="29"/>
        <v>15523239.181665728</v>
      </c>
    </row>
    <row r="200" spans="2:12" ht="14.25">
      <c r="B200" s="29">
        <f t="shared" si="24"/>
        <v>191</v>
      </c>
      <c r="C200" s="30">
        <f t="shared" si="25"/>
        <v>0</v>
      </c>
      <c r="D200" s="31">
        <f t="shared" si="26"/>
        <v>169745.64441405935</v>
      </c>
      <c r="E200" s="31">
        <f t="shared" si="20"/>
        <v>348.20843848791174</v>
      </c>
      <c r="F200" s="31">
        <f t="shared" si="21"/>
        <v>565.8188147135312</v>
      </c>
      <c r="G200" s="31">
        <f t="shared" si="27"/>
        <v>914.0272532014429</v>
      </c>
      <c r="H200" s="31">
        <f t="shared" si="22"/>
        <v>169397.43597557145</v>
      </c>
      <c r="I200" s="28">
        <f t="shared" si="23"/>
      </c>
      <c r="J200" s="32">
        <v>91.45</v>
      </c>
      <c r="K200" s="33">
        <f t="shared" si="28"/>
        <v>83587.79230527196</v>
      </c>
      <c r="L200" s="33">
        <f t="shared" si="29"/>
        <v>15491395.51996601</v>
      </c>
    </row>
    <row r="201" spans="2:12" ht="14.25">
      <c r="B201" s="29">
        <f t="shared" si="24"/>
        <v>192</v>
      </c>
      <c r="C201" s="30">
        <f t="shared" si="25"/>
        <v>0</v>
      </c>
      <c r="D201" s="31">
        <f t="shared" si="26"/>
        <v>169397.43597557145</v>
      </c>
      <c r="E201" s="31">
        <f t="shared" si="20"/>
        <v>349.3691332828714</v>
      </c>
      <c r="F201" s="31">
        <f t="shared" si="21"/>
        <v>564.6581199185715</v>
      </c>
      <c r="G201" s="31">
        <f t="shared" si="27"/>
        <v>914.0272532014429</v>
      </c>
      <c r="H201" s="31">
        <f t="shared" si="22"/>
        <v>169048.0668422886</v>
      </c>
      <c r="I201" s="28">
        <f t="shared" si="23"/>
      </c>
      <c r="J201" s="32">
        <v>91.45</v>
      </c>
      <c r="K201" s="33">
        <f t="shared" si="28"/>
        <v>83587.79230527196</v>
      </c>
      <c r="L201" s="33">
        <f t="shared" si="29"/>
        <v>15459445.712727292</v>
      </c>
    </row>
    <row r="202" spans="2:12" ht="14.25">
      <c r="B202" s="29">
        <f t="shared" si="24"/>
        <v>193</v>
      </c>
      <c r="C202" s="30">
        <f t="shared" si="25"/>
        <v>0</v>
      </c>
      <c r="D202" s="31">
        <f t="shared" si="26"/>
        <v>169048.0668422886</v>
      </c>
      <c r="E202" s="31">
        <f aca="true" t="shared" si="30" ref="E202:E265">IF(B202="","",G202-F202)</f>
        <v>350.53369706048113</v>
      </c>
      <c r="F202" s="31">
        <f aca="true" t="shared" si="31" ref="F202:F265">IF(B202="","",D202*Vextir/12)</f>
        <v>563.493556140962</v>
      </c>
      <c r="G202" s="31">
        <f t="shared" si="27"/>
        <v>914.0272532014432</v>
      </c>
      <c r="H202" s="31">
        <f aca="true" t="shared" si="32" ref="H202:H265">IF(B202="","",D202-E202)</f>
        <v>168697.5331452281</v>
      </c>
      <c r="I202" s="28">
        <f aca="true" t="shared" si="33" ref="I202:I265">IF((OR(B202="",I201="")),"",I201*(1+Mán.verðbólga))</f>
      </c>
      <c r="J202" s="32">
        <v>91.45</v>
      </c>
      <c r="K202" s="33">
        <f t="shared" si="28"/>
        <v>83587.79230527199</v>
      </c>
      <c r="L202" s="33">
        <f t="shared" si="29"/>
        <v>15427389.406131111</v>
      </c>
    </row>
    <row r="203" spans="2:12" ht="14.25">
      <c r="B203" s="29">
        <f aca="true" t="shared" si="34" ref="B203:B266">IF(OR(B202="",B202=Fj.afborgana),"",B202+1)</f>
        <v>194</v>
      </c>
      <c r="C203" s="30">
        <f aca="true" t="shared" si="35" ref="C203:C266">IF(B203="","",IF(Verðbólga=0,0,+H202*I203/I202-H202))</f>
        <v>0</v>
      </c>
      <c r="D203" s="31">
        <f aca="true" t="shared" si="36" ref="D203:D266">IF(B203="","",IF(OR(Verðbólga="",Verðbólga=0),H202,H202*I203/I202))</f>
        <v>168697.5331452281</v>
      </c>
      <c r="E203" s="31">
        <f t="shared" si="30"/>
        <v>351.7021427173496</v>
      </c>
      <c r="F203" s="31">
        <f t="shared" si="31"/>
        <v>562.3251104840937</v>
      </c>
      <c r="G203" s="31">
        <f aca="true" t="shared" si="37" ref="G203:G266">IF(B203="","",PMT(Vextir/12,Fj.afborgana-B202,-D203))</f>
        <v>914.0272532014433</v>
      </c>
      <c r="H203" s="31">
        <f t="shared" si="32"/>
        <v>168345.83100251076</v>
      </c>
      <c r="I203" s="28">
        <f t="shared" si="33"/>
      </c>
      <c r="J203" s="32">
        <v>91.45</v>
      </c>
      <c r="K203" s="33">
        <f aca="true" t="shared" si="38" ref="K203:K266">J203*G203</f>
        <v>83587.79230527199</v>
      </c>
      <c r="L203" s="33">
        <f aca="true" t="shared" si="39" ref="L203:L266">H203*J203</f>
        <v>15395226.24517961</v>
      </c>
    </row>
    <row r="204" spans="2:12" ht="14.25">
      <c r="B204" s="29">
        <f t="shared" si="34"/>
        <v>195</v>
      </c>
      <c r="C204" s="30">
        <f t="shared" si="35"/>
        <v>0</v>
      </c>
      <c r="D204" s="31">
        <f t="shared" si="36"/>
        <v>168345.83100251076</v>
      </c>
      <c r="E204" s="31">
        <f t="shared" si="30"/>
        <v>352.87448319307407</v>
      </c>
      <c r="F204" s="31">
        <f t="shared" si="31"/>
        <v>561.1527700083692</v>
      </c>
      <c r="G204" s="31">
        <f t="shared" si="37"/>
        <v>914.0272532014433</v>
      </c>
      <c r="H204" s="31">
        <f t="shared" si="32"/>
        <v>167992.9565193177</v>
      </c>
      <c r="I204" s="28">
        <f t="shared" si="33"/>
      </c>
      <c r="J204" s="32">
        <v>91.45</v>
      </c>
      <c r="K204" s="33">
        <f t="shared" si="38"/>
        <v>83587.79230527199</v>
      </c>
      <c r="L204" s="33">
        <f t="shared" si="39"/>
        <v>15362955.873691604</v>
      </c>
    </row>
    <row r="205" spans="2:12" ht="14.25">
      <c r="B205" s="29">
        <f t="shared" si="34"/>
        <v>196</v>
      </c>
      <c r="C205" s="30">
        <f t="shared" si="35"/>
        <v>0</v>
      </c>
      <c r="D205" s="31">
        <f t="shared" si="36"/>
        <v>167992.9565193177</v>
      </c>
      <c r="E205" s="31">
        <f t="shared" si="30"/>
        <v>354.05073147038445</v>
      </c>
      <c r="F205" s="31">
        <f t="shared" si="31"/>
        <v>559.976521731059</v>
      </c>
      <c r="G205" s="31">
        <f t="shared" si="37"/>
        <v>914.0272532014435</v>
      </c>
      <c r="H205" s="31">
        <f t="shared" si="32"/>
        <v>167638.90578784732</v>
      </c>
      <c r="I205" s="28">
        <f t="shared" si="33"/>
      </c>
      <c r="J205" s="32">
        <v>91.45</v>
      </c>
      <c r="K205" s="33">
        <f t="shared" si="38"/>
        <v>83587.79230527201</v>
      </c>
      <c r="L205" s="33">
        <f t="shared" si="39"/>
        <v>15330577.934298638</v>
      </c>
    </row>
    <row r="206" spans="2:12" ht="14.25">
      <c r="B206" s="29">
        <f t="shared" si="34"/>
        <v>197</v>
      </c>
      <c r="C206" s="30">
        <f t="shared" si="35"/>
        <v>0</v>
      </c>
      <c r="D206" s="31">
        <f t="shared" si="36"/>
        <v>167638.90578784732</v>
      </c>
      <c r="E206" s="31">
        <f t="shared" si="30"/>
        <v>355.23090057528566</v>
      </c>
      <c r="F206" s="31">
        <f t="shared" si="31"/>
        <v>558.7963526261577</v>
      </c>
      <c r="G206" s="31">
        <f t="shared" si="37"/>
        <v>914.0272532014434</v>
      </c>
      <c r="H206" s="31">
        <f t="shared" si="32"/>
        <v>167283.67488727203</v>
      </c>
      <c r="I206" s="28">
        <f t="shared" si="33"/>
      </c>
      <c r="J206" s="32">
        <v>91.45</v>
      </c>
      <c r="K206" s="33">
        <f t="shared" si="38"/>
        <v>83587.792305272</v>
      </c>
      <c r="L206" s="33">
        <f t="shared" si="39"/>
        <v>15298092.068441028</v>
      </c>
    </row>
    <row r="207" spans="2:12" ht="14.25">
      <c r="B207" s="29">
        <f t="shared" si="34"/>
        <v>198</v>
      </c>
      <c r="C207" s="30">
        <f t="shared" si="35"/>
        <v>0</v>
      </c>
      <c r="D207" s="31">
        <f t="shared" si="36"/>
        <v>167283.67488727203</v>
      </c>
      <c r="E207" s="31">
        <f t="shared" si="30"/>
        <v>356.4150035772034</v>
      </c>
      <c r="F207" s="31">
        <f t="shared" si="31"/>
        <v>557.6122496242401</v>
      </c>
      <c r="G207" s="31">
        <f t="shared" si="37"/>
        <v>914.0272532014435</v>
      </c>
      <c r="H207" s="31">
        <f t="shared" si="32"/>
        <v>166927.25988369485</v>
      </c>
      <c r="I207" s="28">
        <f t="shared" si="33"/>
      </c>
      <c r="J207" s="32">
        <v>91.45</v>
      </c>
      <c r="K207" s="33">
        <f t="shared" si="38"/>
        <v>83587.79230527201</v>
      </c>
      <c r="L207" s="33">
        <f t="shared" si="39"/>
        <v>15265497.916363895</v>
      </c>
    </row>
    <row r="208" spans="2:12" ht="14.25">
      <c r="B208" s="29">
        <f t="shared" si="34"/>
        <v>199</v>
      </c>
      <c r="C208" s="30">
        <f t="shared" si="35"/>
        <v>0</v>
      </c>
      <c r="D208" s="31">
        <f t="shared" si="36"/>
        <v>166927.25988369485</v>
      </c>
      <c r="E208" s="31">
        <f t="shared" si="30"/>
        <v>357.6030535891275</v>
      </c>
      <c r="F208" s="31">
        <f t="shared" si="31"/>
        <v>556.4241996123161</v>
      </c>
      <c r="G208" s="31">
        <f t="shared" si="37"/>
        <v>914.0272532014436</v>
      </c>
      <c r="H208" s="31">
        <f t="shared" si="32"/>
        <v>166569.65683010573</v>
      </c>
      <c r="I208" s="28">
        <f t="shared" si="33"/>
      </c>
      <c r="J208" s="32">
        <v>91.45</v>
      </c>
      <c r="K208" s="33">
        <f t="shared" si="38"/>
        <v>83587.79230527201</v>
      </c>
      <c r="L208" s="33">
        <f t="shared" si="39"/>
        <v>15232795.11711317</v>
      </c>
    </row>
    <row r="209" spans="2:12" ht="14.25">
      <c r="B209" s="29">
        <f t="shared" si="34"/>
        <v>200</v>
      </c>
      <c r="C209" s="30">
        <f t="shared" si="35"/>
        <v>0</v>
      </c>
      <c r="D209" s="31">
        <f t="shared" si="36"/>
        <v>166569.65683010573</v>
      </c>
      <c r="E209" s="31">
        <f t="shared" si="30"/>
        <v>358.79506376775794</v>
      </c>
      <c r="F209" s="31">
        <f t="shared" si="31"/>
        <v>555.2321894336858</v>
      </c>
      <c r="G209" s="31">
        <f t="shared" si="37"/>
        <v>914.0272532014437</v>
      </c>
      <c r="H209" s="31">
        <f t="shared" si="32"/>
        <v>166210.86176633797</v>
      </c>
      <c r="I209" s="28">
        <f t="shared" si="33"/>
      </c>
      <c r="J209" s="32">
        <v>91.45</v>
      </c>
      <c r="K209" s="33">
        <f t="shared" si="38"/>
        <v>83587.79230527203</v>
      </c>
      <c r="L209" s="33">
        <f t="shared" si="39"/>
        <v>15199983.308531608</v>
      </c>
    </row>
    <row r="210" spans="2:12" ht="14.25">
      <c r="B210" s="29">
        <f t="shared" si="34"/>
        <v>201</v>
      </c>
      <c r="C210" s="30">
        <f t="shared" si="35"/>
        <v>0</v>
      </c>
      <c r="D210" s="31">
        <f t="shared" si="36"/>
        <v>166210.86176633797</v>
      </c>
      <c r="E210" s="31">
        <f t="shared" si="30"/>
        <v>359.9910473136505</v>
      </c>
      <c r="F210" s="31">
        <f t="shared" si="31"/>
        <v>554.0362058877932</v>
      </c>
      <c r="G210" s="31">
        <f t="shared" si="37"/>
        <v>914.0272532014437</v>
      </c>
      <c r="H210" s="31">
        <f t="shared" si="32"/>
        <v>165850.87071902433</v>
      </c>
      <c r="I210" s="28">
        <f t="shared" si="33"/>
      </c>
      <c r="J210" s="32">
        <v>91.45</v>
      </c>
      <c r="K210" s="33">
        <f t="shared" si="38"/>
        <v>83587.79230527203</v>
      </c>
      <c r="L210" s="33">
        <f t="shared" si="39"/>
        <v>15167062.127254775</v>
      </c>
    </row>
    <row r="211" spans="2:12" ht="14.25">
      <c r="B211" s="29">
        <f t="shared" si="34"/>
        <v>202</v>
      </c>
      <c r="C211" s="30">
        <f t="shared" si="35"/>
        <v>0</v>
      </c>
      <c r="D211" s="31">
        <f t="shared" si="36"/>
        <v>165850.87071902433</v>
      </c>
      <c r="E211" s="31">
        <f t="shared" si="30"/>
        <v>361.1910174713628</v>
      </c>
      <c r="F211" s="31">
        <f t="shared" si="31"/>
        <v>552.8362357300811</v>
      </c>
      <c r="G211" s="31">
        <f t="shared" si="37"/>
        <v>914.0272532014438</v>
      </c>
      <c r="H211" s="31">
        <f t="shared" si="32"/>
        <v>165489.67970155296</v>
      </c>
      <c r="I211" s="28">
        <f t="shared" si="33"/>
      </c>
      <c r="J211" s="32">
        <v>91.45</v>
      </c>
      <c r="K211" s="33">
        <f t="shared" si="38"/>
        <v>83587.79230527204</v>
      </c>
      <c r="L211" s="33">
        <f t="shared" si="39"/>
        <v>15134031.208707018</v>
      </c>
    </row>
    <row r="212" spans="2:12" ht="14.25">
      <c r="B212" s="29">
        <f t="shared" si="34"/>
        <v>203</v>
      </c>
      <c r="C212" s="30">
        <f t="shared" si="35"/>
        <v>0</v>
      </c>
      <c r="D212" s="31">
        <f t="shared" si="36"/>
        <v>165489.67970155296</v>
      </c>
      <c r="E212" s="31">
        <f t="shared" si="30"/>
        <v>362.3949875296006</v>
      </c>
      <c r="F212" s="31">
        <f t="shared" si="31"/>
        <v>551.6322656718432</v>
      </c>
      <c r="G212" s="31">
        <f t="shared" si="37"/>
        <v>914.0272532014438</v>
      </c>
      <c r="H212" s="31">
        <f t="shared" si="32"/>
        <v>165127.28471402335</v>
      </c>
      <c r="I212" s="28">
        <f t="shared" si="33"/>
      </c>
      <c r="J212" s="32">
        <v>91.45</v>
      </c>
      <c r="K212" s="33">
        <f t="shared" si="38"/>
        <v>83587.79230527204</v>
      </c>
      <c r="L212" s="33">
        <f t="shared" si="39"/>
        <v>15100890.187097436</v>
      </c>
    </row>
    <row r="213" spans="2:12" ht="14.25">
      <c r="B213" s="29">
        <f t="shared" si="34"/>
        <v>204</v>
      </c>
      <c r="C213" s="30">
        <f t="shared" si="35"/>
        <v>0</v>
      </c>
      <c r="D213" s="31">
        <f t="shared" si="36"/>
        <v>165127.28471402335</v>
      </c>
      <c r="E213" s="31">
        <f t="shared" si="30"/>
        <v>363.60297082136606</v>
      </c>
      <c r="F213" s="31">
        <f t="shared" si="31"/>
        <v>550.4242823800779</v>
      </c>
      <c r="G213" s="31">
        <f t="shared" si="37"/>
        <v>914.027253201444</v>
      </c>
      <c r="H213" s="31">
        <f t="shared" si="32"/>
        <v>164763.68174320197</v>
      </c>
      <c r="I213" s="28">
        <f t="shared" si="33"/>
      </c>
      <c r="J213" s="32">
        <v>91.45</v>
      </c>
      <c r="K213" s="33">
        <f t="shared" si="38"/>
        <v>83587.79230527206</v>
      </c>
      <c r="L213" s="33">
        <f t="shared" si="39"/>
        <v>15067638.69541582</v>
      </c>
    </row>
    <row r="214" spans="2:12" ht="14.25">
      <c r="B214" s="29">
        <f t="shared" si="34"/>
        <v>205</v>
      </c>
      <c r="C214" s="30">
        <f t="shared" si="35"/>
        <v>0</v>
      </c>
      <c r="D214" s="31">
        <f t="shared" si="36"/>
        <v>164763.68174320197</v>
      </c>
      <c r="E214" s="31">
        <f t="shared" si="30"/>
        <v>364.81498072410386</v>
      </c>
      <c r="F214" s="31">
        <f t="shared" si="31"/>
        <v>549.21227247734</v>
      </c>
      <c r="G214" s="31">
        <f t="shared" si="37"/>
        <v>914.0272532014438</v>
      </c>
      <c r="H214" s="31">
        <f t="shared" si="32"/>
        <v>164398.86676247788</v>
      </c>
      <c r="I214" s="28">
        <f t="shared" si="33"/>
      </c>
      <c r="J214" s="32">
        <v>91.45</v>
      </c>
      <c r="K214" s="33">
        <f t="shared" si="38"/>
        <v>83587.79230527204</v>
      </c>
      <c r="L214" s="33">
        <f t="shared" si="39"/>
        <v>15034276.365428602</v>
      </c>
    </row>
    <row r="215" spans="2:12" ht="14.25">
      <c r="B215" s="29">
        <f t="shared" si="34"/>
        <v>206</v>
      </c>
      <c r="C215" s="30">
        <f t="shared" si="35"/>
        <v>0</v>
      </c>
      <c r="D215" s="31">
        <f t="shared" si="36"/>
        <v>164398.86676247788</v>
      </c>
      <c r="E215" s="31">
        <f t="shared" si="30"/>
        <v>366.0310306598509</v>
      </c>
      <c r="F215" s="31">
        <f t="shared" si="31"/>
        <v>547.9962225415929</v>
      </c>
      <c r="G215" s="31">
        <f t="shared" si="37"/>
        <v>914.0272532014438</v>
      </c>
      <c r="H215" s="31">
        <f t="shared" si="32"/>
        <v>164032.83573181802</v>
      </c>
      <c r="I215" s="28">
        <f t="shared" si="33"/>
      </c>
      <c r="J215" s="32">
        <v>91.45</v>
      </c>
      <c r="K215" s="33">
        <f t="shared" si="38"/>
        <v>83587.79230527204</v>
      </c>
      <c r="L215" s="33">
        <f t="shared" si="39"/>
        <v>15000802.827674758</v>
      </c>
    </row>
    <row r="216" spans="2:12" ht="14.25">
      <c r="B216" s="29">
        <f t="shared" si="34"/>
        <v>207</v>
      </c>
      <c r="C216" s="30">
        <f t="shared" si="35"/>
        <v>0</v>
      </c>
      <c r="D216" s="31">
        <f t="shared" si="36"/>
        <v>164032.83573181802</v>
      </c>
      <c r="E216" s="31">
        <f t="shared" si="30"/>
        <v>367.25113409538403</v>
      </c>
      <c r="F216" s="31">
        <f t="shared" si="31"/>
        <v>546.77611910606</v>
      </c>
      <c r="G216" s="31">
        <f t="shared" si="37"/>
        <v>914.0272532014441</v>
      </c>
      <c r="H216" s="31">
        <f t="shared" si="32"/>
        <v>163665.58459772263</v>
      </c>
      <c r="I216" s="28">
        <f t="shared" si="33"/>
      </c>
      <c r="J216" s="32">
        <v>91.45</v>
      </c>
      <c r="K216" s="33">
        <f t="shared" si="38"/>
        <v>83587.79230527206</v>
      </c>
      <c r="L216" s="33">
        <f t="shared" si="39"/>
        <v>14967217.711461734</v>
      </c>
    </row>
    <row r="217" spans="2:12" ht="14.25">
      <c r="B217" s="29">
        <f t="shared" si="34"/>
        <v>208</v>
      </c>
      <c r="C217" s="30">
        <f t="shared" si="35"/>
        <v>0</v>
      </c>
      <c r="D217" s="31">
        <f t="shared" si="36"/>
        <v>163665.58459772263</v>
      </c>
      <c r="E217" s="31">
        <f t="shared" si="30"/>
        <v>368.47530454236846</v>
      </c>
      <c r="F217" s="31">
        <f t="shared" si="31"/>
        <v>545.5519486590755</v>
      </c>
      <c r="G217" s="31">
        <f t="shared" si="37"/>
        <v>914.027253201444</v>
      </c>
      <c r="H217" s="31">
        <f t="shared" si="32"/>
        <v>163297.10929318026</v>
      </c>
      <c r="I217" s="28">
        <f t="shared" si="33"/>
      </c>
      <c r="J217" s="32">
        <v>91.45</v>
      </c>
      <c r="K217" s="33">
        <f t="shared" si="38"/>
        <v>83587.79230527206</v>
      </c>
      <c r="L217" s="33">
        <f t="shared" si="39"/>
        <v>14933520.644861335</v>
      </c>
    </row>
    <row r="218" spans="2:12" ht="14.25">
      <c r="B218" s="29">
        <f t="shared" si="34"/>
        <v>209</v>
      </c>
      <c r="C218" s="30">
        <f t="shared" si="35"/>
        <v>0</v>
      </c>
      <c r="D218" s="31">
        <f t="shared" si="36"/>
        <v>163297.10929318026</v>
      </c>
      <c r="E218" s="31">
        <f t="shared" si="30"/>
        <v>369.70355555750984</v>
      </c>
      <c r="F218" s="31">
        <f t="shared" si="31"/>
        <v>544.3236976439342</v>
      </c>
      <c r="G218" s="31">
        <f t="shared" si="37"/>
        <v>914.0272532014441</v>
      </c>
      <c r="H218" s="31">
        <f t="shared" si="32"/>
        <v>162927.40573762276</v>
      </c>
      <c r="I218" s="28">
        <f t="shared" si="33"/>
      </c>
      <c r="J218" s="32">
        <v>91.45</v>
      </c>
      <c r="K218" s="33">
        <f t="shared" si="38"/>
        <v>83587.79230527206</v>
      </c>
      <c r="L218" s="33">
        <f t="shared" si="39"/>
        <v>14899711.254705602</v>
      </c>
    </row>
    <row r="219" spans="2:12" ht="14.25">
      <c r="B219" s="29">
        <f t="shared" si="34"/>
        <v>210</v>
      </c>
      <c r="C219" s="30">
        <f t="shared" si="35"/>
        <v>0</v>
      </c>
      <c r="D219" s="31">
        <f t="shared" si="36"/>
        <v>162927.40573762276</v>
      </c>
      <c r="E219" s="31">
        <f t="shared" si="30"/>
        <v>370.9359007427015</v>
      </c>
      <c r="F219" s="31">
        <f t="shared" si="31"/>
        <v>543.0913524587426</v>
      </c>
      <c r="G219" s="31">
        <f t="shared" si="37"/>
        <v>914.0272532014441</v>
      </c>
      <c r="H219" s="31">
        <f t="shared" si="32"/>
        <v>162556.46983688005</v>
      </c>
      <c r="I219" s="28">
        <f t="shared" si="33"/>
      </c>
      <c r="J219" s="32">
        <v>91.45</v>
      </c>
      <c r="K219" s="33">
        <f t="shared" si="38"/>
        <v>83587.79230527206</v>
      </c>
      <c r="L219" s="33">
        <f t="shared" si="39"/>
        <v>14865789.166582681</v>
      </c>
    </row>
    <row r="220" spans="2:12" ht="14.25">
      <c r="B220" s="29">
        <f t="shared" si="34"/>
        <v>211</v>
      </c>
      <c r="C220" s="30">
        <f t="shared" si="35"/>
        <v>0</v>
      </c>
      <c r="D220" s="31">
        <f t="shared" si="36"/>
        <v>162556.46983688005</v>
      </c>
      <c r="E220" s="31">
        <f t="shared" si="30"/>
        <v>372.17235374517736</v>
      </c>
      <c r="F220" s="31">
        <f t="shared" si="31"/>
        <v>541.8548994562668</v>
      </c>
      <c r="G220" s="31">
        <f t="shared" si="37"/>
        <v>914.0272532014442</v>
      </c>
      <c r="H220" s="31">
        <f t="shared" si="32"/>
        <v>162184.29748313487</v>
      </c>
      <c r="I220" s="28">
        <f t="shared" si="33"/>
      </c>
      <c r="J220" s="32">
        <v>91.45</v>
      </c>
      <c r="K220" s="33">
        <f t="shared" si="38"/>
        <v>83587.79230527207</v>
      </c>
      <c r="L220" s="33">
        <f t="shared" si="39"/>
        <v>14831754.004832685</v>
      </c>
    </row>
    <row r="221" spans="2:12" ht="14.25">
      <c r="B221" s="29">
        <f t="shared" si="34"/>
        <v>212</v>
      </c>
      <c r="C221" s="30">
        <f t="shared" si="35"/>
        <v>0</v>
      </c>
      <c r="D221" s="31">
        <f t="shared" si="36"/>
        <v>162184.29748313487</v>
      </c>
      <c r="E221" s="31">
        <f t="shared" si="30"/>
        <v>373.4129282576615</v>
      </c>
      <c r="F221" s="31">
        <f t="shared" si="31"/>
        <v>540.6143249437829</v>
      </c>
      <c r="G221" s="31">
        <f t="shared" si="37"/>
        <v>914.0272532014444</v>
      </c>
      <c r="H221" s="31">
        <f t="shared" si="32"/>
        <v>161810.8845548772</v>
      </c>
      <c r="I221" s="28">
        <f t="shared" si="33"/>
      </c>
      <c r="J221" s="32">
        <v>91.45</v>
      </c>
      <c r="K221" s="33">
        <f t="shared" si="38"/>
        <v>83587.79230527209</v>
      </c>
      <c r="L221" s="33">
        <f t="shared" si="39"/>
        <v>14797605.39254352</v>
      </c>
    </row>
    <row r="222" spans="2:12" ht="14.25">
      <c r="B222" s="29">
        <f t="shared" si="34"/>
        <v>213</v>
      </c>
      <c r="C222" s="30">
        <f t="shared" si="35"/>
        <v>0</v>
      </c>
      <c r="D222" s="31">
        <f t="shared" si="36"/>
        <v>161810.8845548772</v>
      </c>
      <c r="E222" s="31">
        <f t="shared" si="30"/>
        <v>374.6576380185204</v>
      </c>
      <c r="F222" s="31">
        <f t="shared" si="31"/>
        <v>539.369615182924</v>
      </c>
      <c r="G222" s="31">
        <f t="shared" si="37"/>
        <v>914.0272532014444</v>
      </c>
      <c r="H222" s="31">
        <f t="shared" si="32"/>
        <v>161436.2269168587</v>
      </c>
      <c r="I222" s="28">
        <f t="shared" si="33"/>
      </c>
      <c r="J222" s="32">
        <v>91.45</v>
      </c>
      <c r="K222" s="33">
        <f t="shared" si="38"/>
        <v>83587.79230527209</v>
      </c>
      <c r="L222" s="33">
        <f t="shared" si="39"/>
        <v>14763342.951546729</v>
      </c>
    </row>
    <row r="223" spans="2:12" ht="14.25">
      <c r="B223" s="29">
        <f t="shared" si="34"/>
        <v>214</v>
      </c>
      <c r="C223" s="30">
        <f t="shared" si="35"/>
        <v>0</v>
      </c>
      <c r="D223" s="31">
        <f t="shared" si="36"/>
        <v>161436.2269168587</v>
      </c>
      <c r="E223" s="31">
        <f t="shared" si="30"/>
        <v>375.9064968119153</v>
      </c>
      <c r="F223" s="31">
        <f t="shared" si="31"/>
        <v>538.120756389529</v>
      </c>
      <c r="G223" s="31">
        <f t="shared" si="37"/>
        <v>914.0272532014443</v>
      </c>
      <c r="H223" s="31">
        <f t="shared" si="32"/>
        <v>161060.32042004677</v>
      </c>
      <c r="I223" s="28">
        <f t="shared" si="33"/>
      </c>
      <c r="J223" s="32">
        <v>91.45</v>
      </c>
      <c r="K223" s="33">
        <f t="shared" si="38"/>
        <v>83587.79230527209</v>
      </c>
      <c r="L223" s="33">
        <f t="shared" si="39"/>
        <v>14728966.302413277</v>
      </c>
    </row>
    <row r="224" spans="2:12" ht="14.25">
      <c r="B224" s="29">
        <f t="shared" si="34"/>
        <v>215</v>
      </c>
      <c r="C224" s="30">
        <f t="shared" si="35"/>
        <v>0</v>
      </c>
      <c r="D224" s="31">
        <f t="shared" si="36"/>
        <v>161060.32042004677</v>
      </c>
      <c r="E224" s="31">
        <f t="shared" si="30"/>
        <v>377.1595184679552</v>
      </c>
      <c r="F224" s="31">
        <f t="shared" si="31"/>
        <v>536.8677347334893</v>
      </c>
      <c r="G224" s="31">
        <f t="shared" si="37"/>
        <v>914.0272532014445</v>
      </c>
      <c r="H224" s="31">
        <f t="shared" si="32"/>
        <v>160683.1609015788</v>
      </c>
      <c r="I224" s="28">
        <f t="shared" si="33"/>
      </c>
      <c r="J224" s="32">
        <v>91.45</v>
      </c>
      <c r="K224" s="33">
        <f t="shared" si="38"/>
        <v>83587.7923052721</v>
      </c>
      <c r="L224" s="33">
        <f t="shared" si="39"/>
        <v>14694475.064449383</v>
      </c>
    </row>
    <row r="225" spans="2:12" ht="14.25">
      <c r="B225" s="29">
        <f t="shared" si="34"/>
        <v>216</v>
      </c>
      <c r="C225" s="30">
        <f t="shared" si="35"/>
        <v>0</v>
      </c>
      <c r="D225" s="31">
        <f t="shared" si="36"/>
        <v>160683.1609015788</v>
      </c>
      <c r="E225" s="31">
        <f t="shared" si="30"/>
        <v>378.4167168628485</v>
      </c>
      <c r="F225" s="31">
        <f t="shared" si="31"/>
        <v>535.610536338596</v>
      </c>
      <c r="G225" s="31">
        <f t="shared" si="37"/>
        <v>914.0272532014445</v>
      </c>
      <c r="H225" s="31">
        <f t="shared" si="32"/>
        <v>160304.74418471596</v>
      </c>
      <c r="I225" s="28">
        <f t="shared" si="33"/>
      </c>
      <c r="J225" s="32">
        <v>91.45</v>
      </c>
      <c r="K225" s="33">
        <f t="shared" si="38"/>
        <v>83587.7923052721</v>
      </c>
      <c r="L225" s="33">
        <f t="shared" si="39"/>
        <v>14659868.855692275</v>
      </c>
    </row>
    <row r="226" spans="2:12" ht="14.25">
      <c r="B226" s="29">
        <f t="shared" si="34"/>
        <v>217</v>
      </c>
      <c r="C226" s="30">
        <f t="shared" si="35"/>
        <v>0</v>
      </c>
      <c r="D226" s="31">
        <f t="shared" si="36"/>
        <v>160304.74418471596</v>
      </c>
      <c r="E226" s="31">
        <f t="shared" si="30"/>
        <v>379.6781059190581</v>
      </c>
      <c r="F226" s="31">
        <f t="shared" si="31"/>
        <v>534.3491472823865</v>
      </c>
      <c r="G226" s="31">
        <f t="shared" si="37"/>
        <v>914.0272532014446</v>
      </c>
      <c r="H226" s="31">
        <f t="shared" si="32"/>
        <v>159925.0660787969</v>
      </c>
      <c r="I226" s="28">
        <f t="shared" si="33"/>
      </c>
      <c r="J226" s="32">
        <v>91.45</v>
      </c>
      <c r="K226" s="33">
        <f t="shared" si="38"/>
        <v>83587.79230527212</v>
      </c>
      <c r="L226" s="33">
        <f t="shared" si="39"/>
        <v>14625147.292905977</v>
      </c>
    </row>
    <row r="227" spans="2:12" ht="14.25">
      <c r="B227" s="29">
        <f t="shared" si="34"/>
        <v>218</v>
      </c>
      <c r="C227" s="30">
        <f t="shared" si="35"/>
        <v>0</v>
      </c>
      <c r="D227" s="31">
        <f t="shared" si="36"/>
        <v>159925.0660787969</v>
      </c>
      <c r="E227" s="31">
        <f t="shared" si="30"/>
        <v>380.94369960545475</v>
      </c>
      <c r="F227" s="31">
        <f t="shared" si="31"/>
        <v>533.0835535959897</v>
      </c>
      <c r="G227" s="31">
        <f t="shared" si="37"/>
        <v>914.0272532014444</v>
      </c>
      <c r="H227" s="31">
        <f t="shared" si="32"/>
        <v>159544.12237919145</v>
      </c>
      <c r="I227" s="28">
        <f t="shared" si="33"/>
      </c>
      <c r="J227" s="32">
        <v>91.45</v>
      </c>
      <c r="K227" s="33">
        <f t="shared" si="38"/>
        <v>83587.79230527209</v>
      </c>
      <c r="L227" s="33">
        <f t="shared" si="39"/>
        <v>14590309.991577059</v>
      </c>
    </row>
    <row r="228" spans="2:12" ht="14.25">
      <c r="B228" s="29">
        <f t="shared" si="34"/>
        <v>219</v>
      </c>
      <c r="C228" s="30">
        <f t="shared" si="35"/>
        <v>0</v>
      </c>
      <c r="D228" s="31">
        <f t="shared" si="36"/>
        <v>159544.12237919145</v>
      </c>
      <c r="E228" s="31">
        <f t="shared" si="30"/>
        <v>382.2135119374731</v>
      </c>
      <c r="F228" s="31">
        <f t="shared" si="31"/>
        <v>531.8137412639716</v>
      </c>
      <c r="G228" s="31">
        <f t="shared" si="37"/>
        <v>914.0272532014446</v>
      </c>
      <c r="H228" s="31">
        <f t="shared" si="32"/>
        <v>159161.90886725398</v>
      </c>
      <c r="I228" s="28">
        <f t="shared" si="33"/>
      </c>
      <c r="J228" s="32">
        <v>91.45</v>
      </c>
      <c r="K228" s="33">
        <f t="shared" si="38"/>
        <v>83587.79230527212</v>
      </c>
      <c r="L228" s="33">
        <f t="shared" si="39"/>
        <v>14555356.565910377</v>
      </c>
    </row>
    <row r="229" spans="2:12" ht="14.25">
      <c r="B229" s="29">
        <f t="shared" si="34"/>
        <v>220</v>
      </c>
      <c r="C229" s="30">
        <f t="shared" si="35"/>
        <v>0</v>
      </c>
      <c r="D229" s="31">
        <f t="shared" si="36"/>
        <v>159161.90886725398</v>
      </c>
      <c r="E229" s="31">
        <f t="shared" si="30"/>
        <v>383.48755697726483</v>
      </c>
      <c r="F229" s="31">
        <f t="shared" si="31"/>
        <v>530.5396962241799</v>
      </c>
      <c r="G229" s="31">
        <f t="shared" si="37"/>
        <v>914.0272532014448</v>
      </c>
      <c r="H229" s="31">
        <f t="shared" si="32"/>
        <v>158778.42131027672</v>
      </c>
      <c r="I229" s="28">
        <f t="shared" si="33"/>
      </c>
      <c r="J229" s="32">
        <v>91.45</v>
      </c>
      <c r="K229" s="33">
        <f t="shared" si="38"/>
        <v>83587.79230527213</v>
      </c>
      <c r="L229" s="33">
        <f t="shared" si="39"/>
        <v>14520286.628824808</v>
      </c>
    </row>
    <row r="230" spans="2:12" ht="14.25">
      <c r="B230" s="29">
        <f t="shared" si="34"/>
        <v>221</v>
      </c>
      <c r="C230" s="30">
        <f t="shared" si="35"/>
        <v>0</v>
      </c>
      <c r="D230" s="31">
        <f t="shared" si="36"/>
        <v>158778.42131027672</v>
      </c>
      <c r="E230" s="31">
        <f t="shared" si="30"/>
        <v>384.76584883385567</v>
      </c>
      <c r="F230" s="31">
        <f t="shared" si="31"/>
        <v>529.2614043675891</v>
      </c>
      <c r="G230" s="31">
        <f t="shared" si="37"/>
        <v>914.0272532014448</v>
      </c>
      <c r="H230" s="31">
        <f t="shared" si="32"/>
        <v>158393.65546144286</v>
      </c>
      <c r="I230" s="28">
        <f t="shared" si="33"/>
      </c>
      <c r="J230" s="32">
        <v>91.45</v>
      </c>
      <c r="K230" s="33">
        <f t="shared" si="38"/>
        <v>83587.79230527213</v>
      </c>
      <c r="L230" s="33">
        <f t="shared" si="39"/>
        <v>14485099.79194895</v>
      </c>
    </row>
    <row r="231" spans="2:12" ht="14.25">
      <c r="B231" s="29">
        <f t="shared" si="34"/>
        <v>222</v>
      </c>
      <c r="C231" s="30">
        <f t="shared" si="35"/>
        <v>0</v>
      </c>
      <c r="D231" s="31">
        <f t="shared" si="36"/>
        <v>158393.65546144286</v>
      </c>
      <c r="E231" s="31">
        <f t="shared" si="30"/>
        <v>386.0484016633019</v>
      </c>
      <c r="F231" s="31">
        <f t="shared" si="31"/>
        <v>527.9788515381429</v>
      </c>
      <c r="G231" s="31">
        <f t="shared" si="37"/>
        <v>914.0272532014448</v>
      </c>
      <c r="H231" s="31">
        <f t="shared" si="32"/>
        <v>158007.60705977955</v>
      </c>
      <c r="I231" s="28">
        <f t="shared" si="33"/>
      </c>
      <c r="J231" s="32">
        <v>91.45</v>
      </c>
      <c r="K231" s="33">
        <f t="shared" si="38"/>
        <v>83587.79230527213</v>
      </c>
      <c r="L231" s="33">
        <f t="shared" si="39"/>
        <v>14449795.66561684</v>
      </c>
    </row>
    <row r="232" spans="2:12" ht="14.25">
      <c r="B232" s="29">
        <f t="shared" si="34"/>
        <v>223</v>
      </c>
      <c r="C232" s="30">
        <f t="shared" si="35"/>
        <v>0</v>
      </c>
      <c r="D232" s="31">
        <f t="shared" si="36"/>
        <v>158007.60705977955</v>
      </c>
      <c r="E232" s="31">
        <f t="shared" si="30"/>
        <v>387.3352296688463</v>
      </c>
      <c r="F232" s="31">
        <f t="shared" si="31"/>
        <v>526.6920235325985</v>
      </c>
      <c r="G232" s="31">
        <f t="shared" si="37"/>
        <v>914.0272532014448</v>
      </c>
      <c r="H232" s="31">
        <f t="shared" si="32"/>
        <v>157620.2718301107</v>
      </c>
      <c r="I232" s="28">
        <f t="shared" si="33"/>
      </c>
      <c r="J232" s="32">
        <v>91.45</v>
      </c>
      <c r="K232" s="33">
        <f t="shared" si="38"/>
        <v>83587.79230527213</v>
      </c>
      <c r="L232" s="33">
        <f t="shared" si="39"/>
        <v>14414373.858863624</v>
      </c>
    </row>
    <row r="233" spans="2:12" ht="14.25">
      <c r="B233" s="29">
        <f t="shared" si="34"/>
        <v>224</v>
      </c>
      <c r="C233" s="30">
        <f t="shared" si="35"/>
        <v>0</v>
      </c>
      <c r="D233" s="31">
        <f t="shared" si="36"/>
        <v>157620.2718301107</v>
      </c>
      <c r="E233" s="31">
        <f t="shared" si="30"/>
        <v>388.6263471010758</v>
      </c>
      <c r="F233" s="31">
        <f t="shared" si="31"/>
        <v>525.400906100369</v>
      </c>
      <c r="G233" s="31">
        <f t="shared" si="37"/>
        <v>914.0272532014448</v>
      </c>
      <c r="H233" s="31">
        <f t="shared" si="32"/>
        <v>157231.6454830096</v>
      </c>
      <c r="I233" s="28">
        <f t="shared" si="33"/>
      </c>
      <c r="J233" s="32">
        <v>91.45</v>
      </c>
      <c r="K233" s="33">
        <f t="shared" si="38"/>
        <v>83587.79230527213</v>
      </c>
      <c r="L233" s="33">
        <f t="shared" si="39"/>
        <v>14378833.979421228</v>
      </c>
    </row>
    <row r="234" spans="2:12" ht="14.25">
      <c r="B234" s="29">
        <f t="shared" si="34"/>
        <v>225</v>
      </c>
      <c r="C234" s="30">
        <f t="shared" si="35"/>
        <v>0</v>
      </c>
      <c r="D234" s="31">
        <f t="shared" si="36"/>
        <v>157231.6454830096</v>
      </c>
      <c r="E234" s="31">
        <f t="shared" si="30"/>
        <v>389.9217682580794</v>
      </c>
      <c r="F234" s="31">
        <f t="shared" si="31"/>
        <v>524.1054849433654</v>
      </c>
      <c r="G234" s="31">
        <f t="shared" si="37"/>
        <v>914.0272532014448</v>
      </c>
      <c r="H234" s="31">
        <f t="shared" si="32"/>
        <v>156841.7237147515</v>
      </c>
      <c r="I234" s="28">
        <f t="shared" si="33"/>
      </c>
      <c r="J234" s="32">
        <v>91.45</v>
      </c>
      <c r="K234" s="33">
        <f t="shared" si="38"/>
        <v>83587.79230527213</v>
      </c>
      <c r="L234" s="33">
        <f t="shared" si="39"/>
        <v>14343175.633714026</v>
      </c>
    </row>
    <row r="235" spans="2:12" ht="14.25">
      <c r="B235" s="29">
        <f t="shared" si="34"/>
        <v>226</v>
      </c>
      <c r="C235" s="30">
        <f t="shared" si="35"/>
        <v>0</v>
      </c>
      <c r="D235" s="31">
        <f t="shared" si="36"/>
        <v>156841.7237147515</v>
      </c>
      <c r="E235" s="31">
        <f t="shared" si="30"/>
        <v>391.22150748560637</v>
      </c>
      <c r="F235" s="31">
        <f t="shared" si="31"/>
        <v>522.8057457158384</v>
      </c>
      <c r="G235" s="31">
        <f t="shared" si="37"/>
        <v>914.0272532014448</v>
      </c>
      <c r="H235" s="31">
        <f t="shared" si="32"/>
        <v>156450.5022072659</v>
      </c>
      <c r="I235" s="28">
        <f t="shared" si="33"/>
      </c>
      <c r="J235" s="32">
        <v>91.45</v>
      </c>
      <c r="K235" s="33">
        <f t="shared" si="38"/>
        <v>83587.79230527213</v>
      </c>
      <c r="L235" s="33">
        <f t="shared" si="39"/>
        <v>14307398.426854467</v>
      </c>
    </row>
    <row r="236" spans="2:12" ht="14.25">
      <c r="B236" s="29">
        <f t="shared" si="34"/>
        <v>227</v>
      </c>
      <c r="C236" s="30">
        <f t="shared" si="35"/>
        <v>0</v>
      </c>
      <c r="D236" s="31">
        <f t="shared" si="36"/>
        <v>156450.5022072659</v>
      </c>
      <c r="E236" s="31">
        <f t="shared" si="30"/>
        <v>392.52557917722515</v>
      </c>
      <c r="F236" s="31">
        <f t="shared" si="31"/>
        <v>521.5016740242197</v>
      </c>
      <c r="G236" s="31">
        <f t="shared" si="37"/>
        <v>914.0272532014449</v>
      </c>
      <c r="H236" s="31">
        <f t="shared" si="32"/>
        <v>156057.97662808868</v>
      </c>
      <c r="I236" s="28">
        <f t="shared" si="33"/>
      </c>
      <c r="J236" s="32">
        <v>91.45</v>
      </c>
      <c r="K236" s="33">
        <f t="shared" si="38"/>
        <v>83587.79230527213</v>
      </c>
      <c r="L236" s="33">
        <f t="shared" si="39"/>
        <v>14271501.96263871</v>
      </c>
    </row>
    <row r="237" spans="2:12" ht="14.25">
      <c r="B237" s="29">
        <f t="shared" si="34"/>
        <v>228</v>
      </c>
      <c r="C237" s="30">
        <f t="shared" si="35"/>
        <v>0</v>
      </c>
      <c r="D237" s="31">
        <f t="shared" si="36"/>
        <v>156057.97662808868</v>
      </c>
      <c r="E237" s="31">
        <f t="shared" si="30"/>
        <v>393.8339977744828</v>
      </c>
      <c r="F237" s="31">
        <f t="shared" si="31"/>
        <v>520.1932554269623</v>
      </c>
      <c r="G237" s="31">
        <f t="shared" si="37"/>
        <v>914.0272532014451</v>
      </c>
      <c r="H237" s="31">
        <f t="shared" si="32"/>
        <v>155664.1426303142</v>
      </c>
      <c r="I237" s="28">
        <f t="shared" si="33"/>
      </c>
      <c r="J237" s="32">
        <v>91.45</v>
      </c>
      <c r="K237" s="33">
        <f t="shared" si="38"/>
        <v>83587.79230527216</v>
      </c>
      <c r="L237" s="33">
        <f t="shared" si="39"/>
        <v>14235485.843542233</v>
      </c>
    </row>
    <row r="238" spans="2:12" ht="14.25">
      <c r="B238" s="29">
        <f t="shared" si="34"/>
        <v>229</v>
      </c>
      <c r="C238" s="30">
        <f t="shared" si="35"/>
        <v>0</v>
      </c>
      <c r="D238" s="31">
        <f t="shared" si="36"/>
        <v>155664.1426303142</v>
      </c>
      <c r="E238" s="31">
        <f t="shared" si="30"/>
        <v>395.14677776706435</v>
      </c>
      <c r="F238" s="31">
        <f t="shared" si="31"/>
        <v>518.8804754343806</v>
      </c>
      <c r="G238" s="31">
        <f t="shared" si="37"/>
        <v>914.027253201445</v>
      </c>
      <c r="H238" s="31">
        <f t="shared" si="32"/>
        <v>155268.99585254712</v>
      </c>
      <c r="I238" s="28">
        <f t="shared" si="33"/>
      </c>
      <c r="J238" s="32">
        <v>91.45</v>
      </c>
      <c r="K238" s="33">
        <f t="shared" si="38"/>
        <v>83587.79230527215</v>
      </c>
      <c r="L238" s="33">
        <f t="shared" si="39"/>
        <v>14199349.670715434</v>
      </c>
    </row>
    <row r="239" spans="2:12" ht="14.25">
      <c r="B239" s="29">
        <f t="shared" si="34"/>
        <v>230</v>
      </c>
      <c r="C239" s="30">
        <f t="shared" si="35"/>
        <v>0</v>
      </c>
      <c r="D239" s="31">
        <f t="shared" si="36"/>
        <v>155268.99585254712</v>
      </c>
      <c r="E239" s="31">
        <f t="shared" si="30"/>
        <v>396.4639336929546</v>
      </c>
      <c r="F239" s="31">
        <f t="shared" si="31"/>
        <v>517.5633195084904</v>
      </c>
      <c r="G239" s="31">
        <f t="shared" si="37"/>
        <v>914.027253201445</v>
      </c>
      <c r="H239" s="31">
        <f t="shared" si="32"/>
        <v>154872.53191885416</v>
      </c>
      <c r="I239" s="28">
        <f t="shared" si="33"/>
      </c>
      <c r="J239" s="32">
        <v>91.45</v>
      </c>
      <c r="K239" s="33">
        <f t="shared" si="38"/>
        <v>83587.79230527215</v>
      </c>
      <c r="L239" s="33">
        <f t="shared" si="39"/>
        <v>14163093.043979213</v>
      </c>
    </row>
    <row r="240" spans="2:12" ht="14.25">
      <c r="B240" s="29">
        <f t="shared" si="34"/>
        <v>231</v>
      </c>
      <c r="C240" s="30">
        <f t="shared" si="35"/>
        <v>0</v>
      </c>
      <c r="D240" s="31">
        <f t="shared" si="36"/>
        <v>154872.53191885416</v>
      </c>
      <c r="E240" s="31">
        <f t="shared" si="30"/>
        <v>397.7854801385978</v>
      </c>
      <c r="F240" s="31">
        <f t="shared" si="31"/>
        <v>516.2417730628472</v>
      </c>
      <c r="G240" s="31">
        <f t="shared" si="37"/>
        <v>914.027253201445</v>
      </c>
      <c r="H240" s="31">
        <f t="shared" si="32"/>
        <v>154474.74643871558</v>
      </c>
      <c r="I240" s="28">
        <f t="shared" si="33"/>
      </c>
      <c r="J240" s="32">
        <v>91.45</v>
      </c>
      <c r="K240" s="33">
        <f t="shared" si="38"/>
        <v>83587.79230527215</v>
      </c>
      <c r="L240" s="33">
        <f t="shared" si="39"/>
        <v>14126715.56182054</v>
      </c>
    </row>
    <row r="241" spans="2:12" ht="14.25">
      <c r="B241" s="29">
        <f t="shared" si="34"/>
        <v>232</v>
      </c>
      <c r="C241" s="30">
        <f t="shared" si="35"/>
        <v>0</v>
      </c>
      <c r="D241" s="31">
        <f t="shared" si="36"/>
        <v>154474.74643871558</v>
      </c>
      <c r="E241" s="31">
        <f t="shared" si="30"/>
        <v>399.11143173906</v>
      </c>
      <c r="F241" s="31">
        <f t="shared" si="31"/>
        <v>514.9158214623852</v>
      </c>
      <c r="G241" s="31">
        <f t="shared" si="37"/>
        <v>914.0272532014452</v>
      </c>
      <c r="H241" s="31">
        <f t="shared" si="32"/>
        <v>154075.63500697652</v>
      </c>
      <c r="I241" s="28">
        <f t="shared" si="33"/>
      </c>
      <c r="J241" s="32">
        <v>91.45</v>
      </c>
      <c r="K241" s="33">
        <f t="shared" si="38"/>
        <v>83587.79230527216</v>
      </c>
      <c r="L241" s="33">
        <f t="shared" si="39"/>
        <v>14090216.821388002</v>
      </c>
    </row>
    <row r="242" spans="2:12" ht="14.25">
      <c r="B242" s="29">
        <f t="shared" si="34"/>
        <v>233</v>
      </c>
      <c r="C242" s="30">
        <f t="shared" si="35"/>
        <v>0</v>
      </c>
      <c r="D242" s="31">
        <f t="shared" si="36"/>
        <v>154075.63500697652</v>
      </c>
      <c r="E242" s="31">
        <f t="shared" si="30"/>
        <v>400.4418031781902</v>
      </c>
      <c r="F242" s="31">
        <f t="shared" si="31"/>
        <v>513.585450023255</v>
      </c>
      <c r="G242" s="31">
        <f t="shared" si="37"/>
        <v>914.0272532014452</v>
      </c>
      <c r="H242" s="31">
        <f t="shared" si="32"/>
        <v>153675.19320379832</v>
      </c>
      <c r="I242" s="28">
        <f t="shared" si="33"/>
      </c>
      <c r="J242" s="32">
        <v>91.45</v>
      </c>
      <c r="K242" s="33">
        <f t="shared" si="38"/>
        <v>83587.79230527216</v>
      </c>
      <c r="L242" s="33">
        <f t="shared" si="39"/>
        <v>14053596.418487357</v>
      </c>
    </row>
    <row r="243" spans="2:12" ht="14.25">
      <c r="B243" s="29">
        <f t="shared" si="34"/>
        <v>234</v>
      </c>
      <c r="C243" s="30">
        <f t="shared" si="35"/>
        <v>0</v>
      </c>
      <c r="D243" s="31">
        <f t="shared" si="36"/>
        <v>153675.19320379832</v>
      </c>
      <c r="E243" s="31">
        <f t="shared" si="30"/>
        <v>401.77660918878405</v>
      </c>
      <c r="F243" s="31">
        <f t="shared" si="31"/>
        <v>512.2506440126612</v>
      </c>
      <c r="G243" s="31">
        <f t="shared" si="37"/>
        <v>914.0272532014452</v>
      </c>
      <c r="H243" s="31">
        <f t="shared" si="32"/>
        <v>153273.41659460953</v>
      </c>
      <c r="I243" s="28">
        <f t="shared" si="33"/>
      </c>
      <c r="J243" s="32">
        <v>91.45</v>
      </c>
      <c r="K243" s="33">
        <f t="shared" si="38"/>
        <v>83587.79230527216</v>
      </c>
      <c r="L243" s="33">
        <f t="shared" si="39"/>
        <v>14016853.947577043</v>
      </c>
    </row>
    <row r="244" spans="2:12" ht="14.25">
      <c r="B244" s="29">
        <f t="shared" si="34"/>
        <v>235</v>
      </c>
      <c r="C244" s="30">
        <f t="shared" si="35"/>
        <v>0</v>
      </c>
      <c r="D244" s="31">
        <f t="shared" si="36"/>
        <v>153273.41659460953</v>
      </c>
      <c r="E244" s="31">
        <f t="shared" si="30"/>
        <v>403.11586455274664</v>
      </c>
      <c r="F244" s="31">
        <f t="shared" si="31"/>
        <v>510.91138864869845</v>
      </c>
      <c r="G244" s="31">
        <f t="shared" si="37"/>
        <v>914.0272532014451</v>
      </c>
      <c r="H244" s="31">
        <f t="shared" si="32"/>
        <v>152870.30073005677</v>
      </c>
      <c r="I244" s="28">
        <f t="shared" si="33"/>
      </c>
      <c r="J244" s="32">
        <v>91.45</v>
      </c>
      <c r="K244" s="33">
        <f t="shared" si="38"/>
        <v>83587.79230527216</v>
      </c>
      <c r="L244" s="33">
        <f t="shared" si="39"/>
        <v>13979989.001763692</v>
      </c>
    </row>
    <row r="245" spans="2:12" ht="14.25">
      <c r="B245" s="29">
        <f t="shared" si="34"/>
        <v>236</v>
      </c>
      <c r="C245" s="30">
        <f t="shared" si="35"/>
        <v>0</v>
      </c>
      <c r="D245" s="31">
        <f t="shared" si="36"/>
        <v>152870.30073005677</v>
      </c>
      <c r="E245" s="31">
        <f t="shared" si="30"/>
        <v>404.45958410125616</v>
      </c>
      <c r="F245" s="31">
        <f t="shared" si="31"/>
        <v>509.5676691001893</v>
      </c>
      <c r="G245" s="31">
        <f t="shared" si="37"/>
        <v>914.0272532014454</v>
      </c>
      <c r="H245" s="31">
        <f t="shared" si="32"/>
        <v>152465.84114595552</v>
      </c>
      <c r="I245" s="28">
        <f t="shared" si="33"/>
      </c>
      <c r="J245" s="32">
        <v>91.45</v>
      </c>
      <c r="K245" s="33">
        <f t="shared" si="38"/>
        <v>83587.79230527219</v>
      </c>
      <c r="L245" s="33">
        <f t="shared" si="39"/>
        <v>13943001.172797633</v>
      </c>
    </row>
    <row r="246" spans="2:12" ht="14.25">
      <c r="B246" s="29">
        <f t="shared" si="34"/>
        <v>237</v>
      </c>
      <c r="C246" s="30">
        <f t="shared" si="35"/>
        <v>0</v>
      </c>
      <c r="D246" s="31">
        <f t="shared" si="36"/>
        <v>152465.84114595552</v>
      </c>
      <c r="E246" s="31">
        <f t="shared" si="30"/>
        <v>405.807782714927</v>
      </c>
      <c r="F246" s="31">
        <f t="shared" si="31"/>
        <v>508.21947048651845</v>
      </c>
      <c r="G246" s="31">
        <f t="shared" si="37"/>
        <v>914.0272532014454</v>
      </c>
      <c r="H246" s="31">
        <f t="shared" si="32"/>
        <v>152060.0333632406</v>
      </c>
      <c r="I246" s="28">
        <f t="shared" si="33"/>
      </c>
      <c r="J246" s="32">
        <v>91.45</v>
      </c>
      <c r="K246" s="33">
        <f t="shared" si="38"/>
        <v>83587.79230527219</v>
      </c>
      <c r="L246" s="33">
        <f t="shared" si="39"/>
        <v>13905890.051068353</v>
      </c>
    </row>
    <row r="247" spans="2:12" ht="14.25">
      <c r="B247" s="29">
        <f t="shared" si="34"/>
        <v>238</v>
      </c>
      <c r="C247" s="30">
        <f t="shared" si="35"/>
        <v>0</v>
      </c>
      <c r="D247" s="31">
        <f t="shared" si="36"/>
        <v>152060.0333632406</v>
      </c>
      <c r="E247" s="31">
        <f t="shared" si="30"/>
        <v>407.16047532397664</v>
      </c>
      <c r="F247" s="31">
        <f t="shared" si="31"/>
        <v>506.8667778774687</v>
      </c>
      <c r="G247" s="31">
        <f t="shared" si="37"/>
        <v>914.0272532014453</v>
      </c>
      <c r="H247" s="31">
        <f t="shared" si="32"/>
        <v>151652.87288791663</v>
      </c>
      <c r="I247" s="28">
        <f t="shared" si="33"/>
      </c>
      <c r="J247" s="32">
        <v>91.45</v>
      </c>
      <c r="K247" s="33">
        <f t="shared" si="38"/>
        <v>83587.79230527217</v>
      </c>
      <c r="L247" s="33">
        <f t="shared" si="39"/>
        <v>13868655.225599976</v>
      </c>
    </row>
    <row r="248" spans="2:12" ht="14.25">
      <c r="B248" s="29">
        <f t="shared" si="34"/>
        <v>239</v>
      </c>
      <c r="C248" s="30">
        <f t="shared" si="35"/>
        <v>0</v>
      </c>
      <c r="D248" s="31">
        <f t="shared" si="36"/>
        <v>151652.87288791663</v>
      </c>
      <c r="E248" s="31">
        <f t="shared" si="30"/>
        <v>408.51767690839023</v>
      </c>
      <c r="F248" s="31">
        <f t="shared" si="31"/>
        <v>505.50957629305543</v>
      </c>
      <c r="G248" s="31">
        <f t="shared" si="37"/>
        <v>914.0272532014457</v>
      </c>
      <c r="H248" s="31">
        <f t="shared" si="32"/>
        <v>151244.35521100825</v>
      </c>
      <c r="I248" s="28">
        <f t="shared" si="33"/>
      </c>
      <c r="J248" s="32">
        <v>91.45</v>
      </c>
      <c r="K248" s="33">
        <f t="shared" si="38"/>
        <v>83587.7923052722</v>
      </c>
      <c r="L248" s="33">
        <f t="shared" si="39"/>
        <v>13831296.284046706</v>
      </c>
    </row>
    <row r="249" spans="2:12" ht="14.25">
      <c r="B249" s="29">
        <f t="shared" si="34"/>
        <v>240</v>
      </c>
      <c r="C249" s="30">
        <f t="shared" si="35"/>
        <v>0</v>
      </c>
      <c r="D249" s="31">
        <f t="shared" si="36"/>
        <v>151244.35521100825</v>
      </c>
      <c r="E249" s="31">
        <f t="shared" si="30"/>
        <v>409.87940249808486</v>
      </c>
      <c r="F249" s="31">
        <f t="shared" si="31"/>
        <v>504.1478507033608</v>
      </c>
      <c r="G249" s="31">
        <f t="shared" si="37"/>
        <v>914.0272532014457</v>
      </c>
      <c r="H249" s="31">
        <f t="shared" si="32"/>
        <v>150834.47580851018</v>
      </c>
      <c r="I249" s="28">
        <f t="shared" si="33"/>
      </c>
      <c r="J249" s="32">
        <v>91.45</v>
      </c>
      <c r="K249" s="33">
        <f t="shared" si="38"/>
        <v>83587.7923052722</v>
      </c>
      <c r="L249" s="33">
        <f t="shared" si="39"/>
        <v>13793812.812688256</v>
      </c>
    </row>
    <row r="250" spans="2:12" ht="14.25">
      <c r="B250" s="29">
        <f t="shared" si="34"/>
        <v>241</v>
      </c>
      <c r="C250" s="30">
        <f t="shared" si="35"/>
        <v>0</v>
      </c>
      <c r="D250" s="31">
        <f t="shared" si="36"/>
        <v>150834.47580851018</v>
      </c>
      <c r="E250" s="31">
        <f t="shared" si="30"/>
        <v>411.24566717307863</v>
      </c>
      <c r="F250" s="31">
        <f t="shared" si="31"/>
        <v>502.78158602836726</v>
      </c>
      <c r="G250" s="31">
        <f t="shared" si="37"/>
        <v>914.0272532014459</v>
      </c>
      <c r="H250" s="31">
        <f t="shared" si="32"/>
        <v>150423.2301413371</v>
      </c>
      <c r="I250" s="28">
        <f t="shared" si="33"/>
      </c>
      <c r="J250" s="32">
        <v>91.45</v>
      </c>
      <c r="K250" s="33">
        <f t="shared" si="38"/>
        <v>83587.79230527223</v>
      </c>
      <c r="L250" s="33">
        <f t="shared" si="39"/>
        <v>13756204.396425277</v>
      </c>
    </row>
    <row r="251" spans="2:12" ht="14.25">
      <c r="B251" s="29">
        <f t="shared" si="34"/>
        <v>242</v>
      </c>
      <c r="C251" s="30">
        <f t="shared" si="35"/>
        <v>0</v>
      </c>
      <c r="D251" s="31">
        <f t="shared" si="36"/>
        <v>150423.2301413371</v>
      </c>
      <c r="E251" s="31">
        <f t="shared" si="30"/>
        <v>412.6164860636555</v>
      </c>
      <c r="F251" s="31">
        <f t="shared" si="31"/>
        <v>501.4107671377903</v>
      </c>
      <c r="G251" s="31">
        <f t="shared" si="37"/>
        <v>914.0272532014458</v>
      </c>
      <c r="H251" s="31">
        <f t="shared" si="32"/>
        <v>150010.61365527342</v>
      </c>
      <c r="I251" s="28">
        <f t="shared" si="33"/>
      </c>
      <c r="J251" s="32">
        <v>91.45</v>
      </c>
      <c r="K251" s="33">
        <f t="shared" si="38"/>
        <v>83587.79230527222</v>
      </c>
      <c r="L251" s="33">
        <f t="shared" si="39"/>
        <v>13718470.618774755</v>
      </c>
    </row>
    <row r="252" spans="2:12" ht="14.25">
      <c r="B252" s="29">
        <f t="shared" si="34"/>
        <v>243</v>
      </c>
      <c r="C252" s="30">
        <f t="shared" si="35"/>
        <v>0</v>
      </c>
      <c r="D252" s="31">
        <f t="shared" si="36"/>
        <v>150010.61365527342</v>
      </c>
      <c r="E252" s="31">
        <f t="shared" si="30"/>
        <v>413.99187435053443</v>
      </c>
      <c r="F252" s="31">
        <f t="shared" si="31"/>
        <v>500.03537885091146</v>
      </c>
      <c r="G252" s="31">
        <f t="shared" si="37"/>
        <v>914.0272532014459</v>
      </c>
      <c r="H252" s="31">
        <f t="shared" si="32"/>
        <v>149596.6217809229</v>
      </c>
      <c r="I252" s="28">
        <f t="shared" si="33"/>
      </c>
      <c r="J252" s="32">
        <v>91.45</v>
      </c>
      <c r="K252" s="33">
        <f t="shared" si="38"/>
        <v>83587.79230527223</v>
      </c>
      <c r="L252" s="33">
        <f t="shared" si="39"/>
        <v>13680611.061865399</v>
      </c>
    </row>
    <row r="253" spans="2:12" ht="14.25">
      <c r="B253" s="29">
        <f t="shared" si="34"/>
        <v>244</v>
      </c>
      <c r="C253" s="30">
        <f t="shared" si="35"/>
        <v>0</v>
      </c>
      <c r="D253" s="31">
        <f t="shared" si="36"/>
        <v>149596.6217809229</v>
      </c>
      <c r="E253" s="31">
        <f t="shared" si="30"/>
        <v>415.3718472650365</v>
      </c>
      <c r="F253" s="31">
        <f t="shared" si="31"/>
        <v>498.65540593640964</v>
      </c>
      <c r="G253" s="31">
        <f t="shared" si="37"/>
        <v>914.0272532014461</v>
      </c>
      <c r="H253" s="31">
        <f t="shared" si="32"/>
        <v>149181.24993365785</v>
      </c>
      <c r="I253" s="28">
        <f t="shared" si="33"/>
      </c>
      <c r="J253" s="32">
        <v>91.45</v>
      </c>
      <c r="K253" s="33">
        <f t="shared" si="38"/>
        <v>83587.79230527225</v>
      </c>
      <c r="L253" s="33">
        <f t="shared" si="39"/>
        <v>13642625.30643301</v>
      </c>
    </row>
    <row r="254" spans="2:12" ht="14.25">
      <c r="B254" s="29">
        <f t="shared" si="34"/>
        <v>245</v>
      </c>
      <c r="C254" s="30">
        <f t="shared" si="35"/>
        <v>0</v>
      </c>
      <c r="D254" s="31">
        <f t="shared" si="36"/>
        <v>149181.24993365785</v>
      </c>
      <c r="E254" s="31">
        <f t="shared" si="30"/>
        <v>416.7564200892533</v>
      </c>
      <c r="F254" s="31">
        <f t="shared" si="31"/>
        <v>497.2708331121928</v>
      </c>
      <c r="G254" s="31">
        <f t="shared" si="37"/>
        <v>914.0272532014461</v>
      </c>
      <c r="H254" s="31">
        <f t="shared" si="32"/>
        <v>148764.4935135686</v>
      </c>
      <c r="I254" s="28">
        <f t="shared" si="33"/>
      </c>
      <c r="J254" s="32">
        <v>91.45</v>
      </c>
      <c r="K254" s="33">
        <f t="shared" si="38"/>
        <v>83587.79230527225</v>
      </c>
      <c r="L254" s="33">
        <f t="shared" si="39"/>
        <v>13604512.931815848</v>
      </c>
    </row>
    <row r="255" spans="2:12" ht="14.25">
      <c r="B255" s="29">
        <f t="shared" si="34"/>
        <v>246</v>
      </c>
      <c r="C255" s="30">
        <f t="shared" si="35"/>
        <v>0</v>
      </c>
      <c r="D255" s="31">
        <f t="shared" si="36"/>
        <v>148764.4935135686</v>
      </c>
      <c r="E255" s="31">
        <f t="shared" si="30"/>
        <v>418.14560815621746</v>
      </c>
      <c r="F255" s="31">
        <f t="shared" si="31"/>
        <v>495.88164504522865</v>
      </c>
      <c r="G255" s="31">
        <f t="shared" si="37"/>
        <v>914.0272532014461</v>
      </c>
      <c r="H255" s="31">
        <f t="shared" si="32"/>
        <v>148346.34790541237</v>
      </c>
      <c r="I255" s="28">
        <f t="shared" si="33"/>
      </c>
      <c r="J255" s="32">
        <v>91.45</v>
      </c>
      <c r="K255" s="33">
        <f t="shared" si="38"/>
        <v>83587.79230527225</v>
      </c>
      <c r="L255" s="33">
        <f t="shared" si="39"/>
        <v>13566273.515949963</v>
      </c>
    </row>
    <row r="256" spans="2:12" ht="14.25">
      <c r="B256" s="29">
        <f t="shared" si="34"/>
        <v>247</v>
      </c>
      <c r="C256" s="30">
        <f t="shared" si="35"/>
        <v>0</v>
      </c>
      <c r="D256" s="31">
        <f t="shared" si="36"/>
        <v>148346.34790541237</v>
      </c>
      <c r="E256" s="31">
        <f t="shared" si="30"/>
        <v>419.5394268500714</v>
      </c>
      <c r="F256" s="31">
        <f t="shared" si="31"/>
        <v>494.4878263513746</v>
      </c>
      <c r="G256" s="31">
        <f t="shared" si="37"/>
        <v>914.027253201446</v>
      </c>
      <c r="H256" s="31">
        <f t="shared" si="32"/>
        <v>147926.8084785623</v>
      </c>
      <c r="I256" s="28">
        <f t="shared" si="33"/>
      </c>
      <c r="J256" s="32">
        <v>91.45</v>
      </c>
      <c r="K256" s="33">
        <f t="shared" si="38"/>
        <v>83587.79230527223</v>
      </c>
      <c r="L256" s="33">
        <f t="shared" si="39"/>
        <v>13527906.635364523</v>
      </c>
    </row>
    <row r="257" spans="2:12" ht="14.25">
      <c r="B257" s="29">
        <f t="shared" si="34"/>
        <v>248</v>
      </c>
      <c r="C257" s="30">
        <f t="shared" si="35"/>
        <v>0</v>
      </c>
      <c r="D257" s="31">
        <f t="shared" si="36"/>
        <v>147926.8084785623</v>
      </c>
      <c r="E257" s="31">
        <f t="shared" si="30"/>
        <v>420.9378916062385</v>
      </c>
      <c r="F257" s="31">
        <f t="shared" si="31"/>
        <v>493.0893615952077</v>
      </c>
      <c r="G257" s="31">
        <f t="shared" si="37"/>
        <v>914.0272532014462</v>
      </c>
      <c r="H257" s="31">
        <f t="shared" si="32"/>
        <v>147505.87058695607</v>
      </c>
      <c r="I257" s="28">
        <f t="shared" si="33"/>
      </c>
      <c r="J257" s="32">
        <v>91.45</v>
      </c>
      <c r="K257" s="33">
        <f t="shared" si="38"/>
        <v>83587.79230527226</v>
      </c>
      <c r="L257" s="33">
        <f t="shared" si="39"/>
        <v>13489411.865177132</v>
      </c>
    </row>
    <row r="258" spans="2:12" ht="14.25">
      <c r="B258" s="29">
        <f t="shared" si="34"/>
        <v>249</v>
      </c>
      <c r="C258" s="30">
        <f t="shared" si="35"/>
        <v>0</v>
      </c>
      <c r="D258" s="31">
        <f t="shared" si="36"/>
        <v>147505.87058695607</v>
      </c>
      <c r="E258" s="31">
        <f t="shared" si="30"/>
        <v>422.34101791159253</v>
      </c>
      <c r="F258" s="31">
        <f t="shared" si="31"/>
        <v>491.6862352898536</v>
      </c>
      <c r="G258" s="31">
        <f t="shared" si="37"/>
        <v>914.0272532014461</v>
      </c>
      <c r="H258" s="31">
        <f t="shared" si="32"/>
        <v>147083.52956904448</v>
      </c>
      <c r="I258" s="28">
        <f t="shared" si="33"/>
      </c>
      <c r="J258" s="32">
        <v>91.45</v>
      </c>
      <c r="K258" s="33">
        <f t="shared" si="38"/>
        <v>83587.79230527225</v>
      </c>
      <c r="L258" s="33">
        <f t="shared" si="39"/>
        <v>13450788.779089117</v>
      </c>
    </row>
    <row r="259" spans="2:12" ht="14.25">
      <c r="B259" s="29">
        <f t="shared" si="34"/>
        <v>250</v>
      </c>
      <c r="C259" s="30">
        <f t="shared" si="35"/>
        <v>0</v>
      </c>
      <c r="D259" s="31">
        <f t="shared" si="36"/>
        <v>147083.52956904448</v>
      </c>
      <c r="E259" s="31">
        <f t="shared" si="30"/>
        <v>423.7488213046313</v>
      </c>
      <c r="F259" s="31">
        <f t="shared" si="31"/>
        <v>490.27843189681494</v>
      </c>
      <c r="G259" s="31">
        <f t="shared" si="37"/>
        <v>914.0272532014462</v>
      </c>
      <c r="H259" s="31">
        <f t="shared" si="32"/>
        <v>146659.78074773983</v>
      </c>
      <c r="I259" s="28">
        <f t="shared" si="33"/>
      </c>
      <c r="J259" s="32">
        <v>91.45</v>
      </c>
      <c r="K259" s="33">
        <f t="shared" si="38"/>
        <v>83587.79230527226</v>
      </c>
      <c r="L259" s="33">
        <f t="shared" si="39"/>
        <v>13412036.949380808</v>
      </c>
    </row>
    <row r="260" spans="2:12" ht="14.25">
      <c r="B260" s="29">
        <f t="shared" si="34"/>
        <v>251</v>
      </c>
      <c r="C260" s="30">
        <f t="shared" si="35"/>
        <v>0</v>
      </c>
      <c r="D260" s="31">
        <f t="shared" si="36"/>
        <v>146659.78074773983</v>
      </c>
      <c r="E260" s="31">
        <f t="shared" si="30"/>
        <v>425.16131737564666</v>
      </c>
      <c r="F260" s="31">
        <f t="shared" si="31"/>
        <v>488.86593582579945</v>
      </c>
      <c r="G260" s="31">
        <f t="shared" si="37"/>
        <v>914.0272532014461</v>
      </c>
      <c r="H260" s="31">
        <f t="shared" si="32"/>
        <v>146234.6194303642</v>
      </c>
      <c r="I260" s="28">
        <f t="shared" si="33"/>
      </c>
      <c r="J260" s="32">
        <v>91.45</v>
      </c>
      <c r="K260" s="33">
        <f t="shared" si="38"/>
        <v>83587.79230527225</v>
      </c>
      <c r="L260" s="33">
        <f t="shared" si="39"/>
        <v>13373155.946906807</v>
      </c>
    </row>
    <row r="261" spans="2:12" ht="14.25">
      <c r="B261" s="29">
        <f t="shared" si="34"/>
        <v>252</v>
      </c>
      <c r="C261" s="30">
        <f t="shared" si="35"/>
        <v>0</v>
      </c>
      <c r="D261" s="31">
        <f t="shared" si="36"/>
        <v>146234.6194303642</v>
      </c>
      <c r="E261" s="31">
        <f t="shared" si="30"/>
        <v>426.5785217668992</v>
      </c>
      <c r="F261" s="31">
        <f t="shared" si="31"/>
        <v>487.44873143454737</v>
      </c>
      <c r="G261" s="31">
        <f t="shared" si="37"/>
        <v>914.0272532014466</v>
      </c>
      <c r="H261" s="31">
        <f t="shared" si="32"/>
        <v>145808.0409085973</v>
      </c>
      <c r="I261" s="28">
        <f t="shared" si="33"/>
      </c>
      <c r="J261" s="32">
        <v>91.45</v>
      </c>
      <c r="K261" s="33">
        <f t="shared" si="38"/>
        <v>83587.79230527229</v>
      </c>
      <c r="L261" s="33">
        <f t="shared" si="39"/>
        <v>13334145.341091223</v>
      </c>
    </row>
    <row r="262" spans="2:12" ht="14.25">
      <c r="B262" s="29">
        <f t="shared" si="34"/>
        <v>253</v>
      </c>
      <c r="C262" s="30">
        <f t="shared" si="35"/>
        <v>0</v>
      </c>
      <c r="D262" s="31">
        <f t="shared" si="36"/>
        <v>145808.0409085973</v>
      </c>
      <c r="E262" s="31">
        <f t="shared" si="30"/>
        <v>428.0004501727888</v>
      </c>
      <c r="F262" s="31">
        <f t="shared" si="31"/>
        <v>486.02680302865764</v>
      </c>
      <c r="G262" s="31">
        <f t="shared" si="37"/>
        <v>914.0272532014465</v>
      </c>
      <c r="H262" s="31">
        <f t="shared" si="32"/>
        <v>145380.0404584245</v>
      </c>
      <c r="I262" s="28">
        <f t="shared" si="33"/>
      </c>
      <c r="J262" s="32">
        <v>91.45</v>
      </c>
      <c r="K262" s="33">
        <f t="shared" si="38"/>
        <v>83587.79230527228</v>
      </c>
      <c r="L262" s="33">
        <f t="shared" si="39"/>
        <v>13295004.699922921</v>
      </c>
    </row>
    <row r="263" spans="2:12" ht="14.25">
      <c r="B263" s="29">
        <f t="shared" si="34"/>
        <v>254</v>
      </c>
      <c r="C263" s="30">
        <f t="shared" si="35"/>
        <v>0</v>
      </c>
      <c r="D263" s="31">
        <f t="shared" si="36"/>
        <v>145380.0404584245</v>
      </c>
      <c r="E263" s="31">
        <f t="shared" si="30"/>
        <v>429.4271183400314</v>
      </c>
      <c r="F263" s="31">
        <f t="shared" si="31"/>
        <v>484.60013486141503</v>
      </c>
      <c r="G263" s="31">
        <f t="shared" si="37"/>
        <v>914.0272532014465</v>
      </c>
      <c r="H263" s="31">
        <f t="shared" si="32"/>
        <v>144950.61334008447</v>
      </c>
      <c r="I263" s="28">
        <f t="shared" si="33"/>
      </c>
      <c r="J263" s="32">
        <v>91.45</v>
      </c>
      <c r="K263" s="33">
        <f t="shared" si="38"/>
        <v>83587.79230527228</v>
      </c>
      <c r="L263" s="33">
        <f t="shared" si="39"/>
        <v>13255733.589950725</v>
      </c>
    </row>
    <row r="264" spans="2:12" ht="14.25">
      <c r="B264" s="29">
        <f t="shared" si="34"/>
        <v>255</v>
      </c>
      <c r="C264" s="30">
        <f t="shared" si="35"/>
        <v>0</v>
      </c>
      <c r="D264" s="31">
        <f t="shared" si="36"/>
        <v>144950.61334008447</v>
      </c>
      <c r="E264" s="31">
        <f t="shared" si="30"/>
        <v>430.85854206783193</v>
      </c>
      <c r="F264" s="31">
        <f t="shared" si="31"/>
        <v>483.16871113361486</v>
      </c>
      <c r="G264" s="31">
        <f t="shared" si="37"/>
        <v>914.0272532014468</v>
      </c>
      <c r="H264" s="31">
        <f t="shared" si="32"/>
        <v>144519.75479801663</v>
      </c>
      <c r="I264" s="28">
        <f t="shared" si="33"/>
      </c>
      <c r="J264" s="32">
        <v>91.45</v>
      </c>
      <c r="K264" s="33">
        <f t="shared" si="38"/>
        <v>83587.7923052723</v>
      </c>
      <c r="L264" s="33">
        <f t="shared" si="39"/>
        <v>13216331.576278621</v>
      </c>
    </row>
    <row r="265" spans="2:12" ht="14.25">
      <c r="B265" s="29">
        <f t="shared" si="34"/>
        <v>256</v>
      </c>
      <c r="C265" s="30">
        <f t="shared" si="35"/>
        <v>0</v>
      </c>
      <c r="D265" s="31">
        <f t="shared" si="36"/>
        <v>144519.75479801663</v>
      </c>
      <c r="E265" s="31">
        <f t="shared" si="30"/>
        <v>432.29473720805794</v>
      </c>
      <c r="F265" s="31">
        <f t="shared" si="31"/>
        <v>481.73251599338874</v>
      </c>
      <c r="G265" s="31">
        <f t="shared" si="37"/>
        <v>914.0272532014467</v>
      </c>
      <c r="H265" s="31">
        <f t="shared" si="32"/>
        <v>144087.46006080857</v>
      </c>
      <c r="I265" s="28">
        <f t="shared" si="33"/>
      </c>
      <c r="J265" s="32">
        <v>91.45</v>
      </c>
      <c r="K265" s="33">
        <f t="shared" si="38"/>
        <v>83587.7923052723</v>
      </c>
      <c r="L265" s="33">
        <f t="shared" si="39"/>
        <v>13176798.222560944</v>
      </c>
    </row>
    <row r="266" spans="2:12" ht="14.25">
      <c r="B266" s="29">
        <f t="shared" si="34"/>
        <v>257</v>
      </c>
      <c r="C266" s="30">
        <f t="shared" si="35"/>
        <v>0</v>
      </c>
      <c r="D266" s="31">
        <f t="shared" si="36"/>
        <v>144087.46006080857</v>
      </c>
      <c r="E266" s="31">
        <f aca="true" t="shared" si="40" ref="E266:E329">IF(B266="","",G266-F266)</f>
        <v>433.73571966541823</v>
      </c>
      <c r="F266" s="31">
        <f aca="true" t="shared" si="41" ref="F266:F329">IF(B266="","",D266*Vextir/12)</f>
        <v>480.29153353602857</v>
      </c>
      <c r="G266" s="31">
        <f t="shared" si="37"/>
        <v>914.0272532014468</v>
      </c>
      <c r="H266" s="31">
        <f aca="true" t="shared" si="42" ref="H266:H329">IF(B266="","",D266-E266)</f>
        <v>143653.72434114316</v>
      </c>
      <c r="I266" s="28">
        <f aca="true" t="shared" si="43" ref="I266:I329">IF((OR(B266="",I265="")),"",I265*(1+Mán.verðbólga))</f>
      </c>
      <c r="J266" s="32">
        <v>91.45</v>
      </c>
      <c r="K266" s="33">
        <f t="shared" si="38"/>
        <v>83587.7923052723</v>
      </c>
      <c r="L266" s="33">
        <f t="shared" si="39"/>
        <v>13137133.090997541</v>
      </c>
    </row>
    <row r="267" spans="2:12" ht="14.25">
      <c r="B267" s="29">
        <f aca="true" t="shared" si="44" ref="B267:B330">IF(OR(B266="",B266=Fj.afborgana),"",B266+1)</f>
        <v>258</v>
      </c>
      <c r="C267" s="30">
        <f aca="true" t="shared" si="45" ref="C267:C330">IF(B267="","",IF(Verðbólga=0,0,+H266*I267/I266-H266))</f>
        <v>0</v>
      </c>
      <c r="D267" s="31">
        <f aca="true" t="shared" si="46" ref="D267:D330">IF(B267="","",IF(OR(Verðbólga="",Verðbólga=0),H266,H266*I267/I266))</f>
        <v>143653.72434114316</v>
      </c>
      <c r="E267" s="31">
        <f t="shared" si="40"/>
        <v>435.1815053976364</v>
      </c>
      <c r="F267" s="31">
        <f t="shared" si="41"/>
        <v>478.8457478038105</v>
      </c>
      <c r="G267" s="31">
        <f aca="true" t="shared" si="47" ref="G267:G330">IF(B267="","",PMT(Vextir/12,Fj.afborgana-B266,-D267))</f>
        <v>914.0272532014469</v>
      </c>
      <c r="H267" s="31">
        <f t="shared" si="42"/>
        <v>143218.54283574552</v>
      </c>
      <c r="I267" s="28">
        <f t="shared" si="43"/>
      </c>
      <c r="J267" s="32">
        <v>91.45</v>
      </c>
      <c r="K267" s="33">
        <f aca="true" t="shared" si="48" ref="K267:K330">J267*G267</f>
        <v>83587.79230527232</v>
      </c>
      <c r="L267" s="33">
        <f aca="true" t="shared" si="49" ref="L267:L330">H267*J267</f>
        <v>13097335.742328929</v>
      </c>
    </row>
    <row r="268" spans="2:12" ht="14.25">
      <c r="B268" s="29">
        <f t="shared" si="44"/>
        <v>259</v>
      </c>
      <c r="C268" s="30">
        <f t="shared" si="45"/>
        <v>0</v>
      </c>
      <c r="D268" s="31">
        <f t="shared" si="46"/>
        <v>143218.54283574552</v>
      </c>
      <c r="E268" s="31">
        <f t="shared" si="40"/>
        <v>436.6321104156287</v>
      </c>
      <c r="F268" s="31">
        <f t="shared" si="41"/>
        <v>477.39514278581845</v>
      </c>
      <c r="G268" s="31">
        <f t="shared" si="47"/>
        <v>914.0272532014471</v>
      </c>
      <c r="H268" s="31">
        <f t="shared" si="42"/>
        <v>142781.9107253299</v>
      </c>
      <c r="I268" s="28">
        <f t="shared" si="43"/>
      </c>
      <c r="J268" s="32">
        <v>91.45</v>
      </c>
      <c r="K268" s="33">
        <f t="shared" si="48"/>
        <v>83587.79230527235</v>
      </c>
      <c r="L268" s="33">
        <f t="shared" si="49"/>
        <v>13057405.735831419</v>
      </c>
    </row>
    <row r="269" spans="2:12" ht="14.25">
      <c r="B269" s="29">
        <f t="shared" si="44"/>
        <v>260</v>
      </c>
      <c r="C269" s="30">
        <f t="shared" si="45"/>
        <v>0</v>
      </c>
      <c r="D269" s="31">
        <f t="shared" si="46"/>
        <v>142781.9107253299</v>
      </c>
      <c r="E269" s="31">
        <f t="shared" si="40"/>
        <v>438.08755078368074</v>
      </c>
      <c r="F269" s="31">
        <f t="shared" si="41"/>
        <v>475.9397024177663</v>
      </c>
      <c r="G269" s="31">
        <f t="shared" si="47"/>
        <v>914.027253201447</v>
      </c>
      <c r="H269" s="31">
        <f t="shared" si="42"/>
        <v>142343.8231745462</v>
      </c>
      <c r="I269" s="28">
        <f t="shared" si="43"/>
      </c>
      <c r="J269" s="32">
        <v>91.45</v>
      </c>
      <c r="K269" s="33">
        <f t="shared" si="48"/>
        <v>83587.79230527233</v>
      </c>
      <c r="L269" s="33">
        <f t="shared" si="49"/>
        <v>13017342.62931225</v>
      </c>
    </row>
    <row r="270" spans="2:12" ht="14.25">
      <c r="B270" s="29">
        <f t="shared" si="44"/>
        <v>261</v>
      </c>
      <c r="C270" s="30">
        <f t="shared" si="45"/>
        <v>0</v>
      </c>
      <c r="D270" s="31">
        <f t="shared" si="46"/>
        <v>142343.8231745462</v>
      </c>
      <c r="E270" s="31">
        <f t="shared" si="40"/>
        <v>439.5478426196264</v>
      </c>
      <c r="F270" s="31">
        <f t="shared" si="41"/>
        <v>474.47941058182073</v>
      </c>
      <c r="G270" s="31">
        <f t="shared" si="47"/>
        <v>914.0272532014471</v>
      </c>
      <c r="H270" s="31">
        <f t="shared" si="42"/>
        <v>141904.2753319266</v>
      </c>
      <c r="I270" s="28">
        <f t="shared" si="43"/>
      </c>
      <c r="J270" s="32">
        <v>91.45</v>
      </c>
      <c r="K270" s="33">
        <f t="shared" si="48"/>
        <v>83587.79230527235</v>
      </c>
      <c r="L270" s="33">
        <f t="shared" si="49"/>
        <v>12977145.979104687</v>
      </c>
    </row>
    <row r="271" spans="2:12" ht="14.25">
      <c r="B271" s="29">
        <f t="shared" si="44"/>
        <v>262</v>
      </c>
      <c r="C271" s="30">
        <f t="shared" si="45"/>
        <v>0</v>
      </c>
      <c r="D271" s="31">
        <f t="shared" si="46"/>
        <v>141904.2753319266</v>
      </c>
      <c r="E271" s="31">
        <f t="shared" si="40"/>
        <v>441.0130020950251</v>
      </c>
      <c r="F271" s="31">
        <f t="shared" si="41"/>
        <v>473.014251106422</v>
      </c>
      <c r="G271" s="31">
        <f t="shared" si="47"/>
        <v>914.0272532014471</v>
      </c>
      <c r="H271" s="31">
        <f t="shared" si="42"/>
        <v>141463.26232983157</v>
      </c>
      <c r="I271" s="28">
        <f t="shared" si="43"/>
      </c>
      <c r="J271" s="32">
        <v>91.45</v>
      </c>
      <c r="K271" s="33">
        <f t="shared" si="48"/>
        <v>83587.79230527235</v>
      </c>
      <c r="L271" s="33">
        <f t="shared" si="49"/>
        <v>12936815.340063097</v>
      </c>
    </row>
    <row r="272" spans="2:12" ht="14.25">
      <c r="B272" s="29">
        <f t="shared" si="44"/>
        <v>263</v>
      </c>
      <c r="C272" s="30">
        <f t="shared" si="45"/>
        <v>0</v>
      </c>
      <c r="D272" s="31">
        <f t="shared" si="46"/>
        <v>141463.26232983157</v>
      </c>
      <c r="E272" s="31">
        <f t="shared" si="40"/>
        <v>442.4830454353422</v>
      </c>
      <c r="F272" s="31">
        <f t="shared" si="41"/>
        <v>471.5442077661053</v>
      </c>
      <c r="G272" s="31">
        <f t="shared" si="47"/>
        <v>914.0272532014475</v>
      </c>
      <c r="H272" s="31">
        <f t="shared" si="42"/>
        <v>141020.77928439624</v>
      </c>
      <c r="I272" s="28">
        <f t="shared" si="43"/>
      </c>
      <c r="J272" s="32">
        <v>91.45</v>
      </c>
      <c r="K272" s="33">
        <f t="shared" si="48"/>
        <v>83587.79230527238</v>
      </c>
      <c r="L272" s="33">
        <f t="shared" si="49"/>
        <v>12896350.265558036</v>
      </c>
    </row>
    <row r="273" spans="2:12" ht="14.25">
      <c r="B273" s="29">
        <f t="shared" si="44"/>
        <v>264</v>
      </c>
      <c r="C273" s="30">
        <f t="shared" si="45"/>
        <v>0</v>
      </c>
      <c r="D273" s="31">
        <f t="shared" si="46"/>
        <v>141020.77928439624</v>
      </c>
      <c r="E273" s="31">
        <f t="shared" si="40"/>
        <v>443.9579889201266</v>
      </c>
      <c r="F273" s="31">
        <f t="shared" si="41"/>
        <v>470.0692642813208</v>
      </c>
      <c r="G273" s="31">
        <f t="shared" si="47"/>
        <v>914.0272532014474</v>
      </c>
      <c r="H273" s="31">
        <f t="shared" si="42"/>
        <v>140576.8212954761</v>
      </c>
      <c r="I273" s="28">
        <f t="shared" si="43"/>
      </c>
      <c r="J273" s="32">
        <v>91.45</v>
      </c>
      <c r="K273" s="33">
        <f t="shared" si="48"/>
        <v>83587.79230527236</v>
      </c>
      <c r="L273" s="33">
        <f t="shared" si="49"/>
        <v>12855750.30747129</v>
      </c>
    </row>
    <row r="274" spans="2:12" ht="14.25">
      <c r="B274" s="29">
        <f t="shared" si="44"/>
        <v>265</v>
      </c>
      <c r="C274" s="30">
        <f t="shared" si="45"/>
        <v>0</v>
      </c>
      <c r="D274" s="31">
        <f t="shared" si="46"/>
        <v>140576.8212954761</v>
      </c>
      <c r="E274" s="31">
        <f t="shared" si="40"/>
        <v>445.4378488831938</v>
      </c>
      <c r="F274" s="31">
        <f t="shared" si="41"/>
        <v>468.5894043182537</v>
      </c>
      <c r="G274" s="31">
        <f t="shared" si="47"/>
        <v>914.0272532014475</v>
      </c>
      <c r="H274" s="31">
        <f t="shared" si="42"/>
        <v>140131.38344659292</v>
      </c>
      <c r="I274" s="28">
        <f t="shared" si="43"/>
      </c>
      <c r="J274" s="32">
        <v>91.45</v>
      </c>
      <c r="K274" s="33">
        <f t="shared" si="48"/>
        <v>83587.79230527238</v>
      </c>
      <c r="L274" s="33">
        <f t="shared" si="49"/>
        <v>12815015.016190924</v>
      </c>
    </row>
    <row r="275" spans="2:12" ht="14.25">
      <c r="B275" s="29">
        <f t="shared" si="44"/>
        <v>266</v>
      </c>
      <c r="C275" s="30">
        <f t="shared" si="45"/>
        <v>0</v>
      </c>
      <c r="D275" s="31">
        <f t="shared" si="46"/>
        <v>140131.38344659292</v>
      </c>
      <c r="E275" s="31">
        <f t="shared" si="40"/>
        <v>446.9226417128044</v>
      </c>
      <c r="F275" s="31">
        <f t="shared" si="41"/>
        <v>467.10461148864306</v>
      </c>
      <c r="G275" s="31">
        <f t="shared" si="47"/>
        <v>914.0272532014475</v>
      </c>
      <c r="H275" s="31">
        <f t="shared" si="42"/>
        <v>139684.46080488013</v>
      </c>
      <c r="I275" s="28">
        <f t="shared" si="43"/>
      </c>
      <c r="J275" s="32">
        <v>91.45</v>
      </c>
      <c r="K275" s="33">
        <f t="shared" si="48"/>
        <v>83587.79230527238</v>
      </c>
      <c r="L275" s="33">
        <f t="shared" si="49"/>
        <v>12774143.940606289</v>
      </c>
    </row>
    <row r="276" spans="2:12" ht="14.25">
      <c r="B276" s="29">
        <f t="shared" si="44"/>
        <v>267</v>
      </c>
      <c r="C276" s="30">
        <f t="shared" si="45"/>
        <v>0</v>
      </c>
      <c r="D276" s="31">
        <f t="shared" si="46"/>
        <v>139684.46080488013</v>
      </c>
      <c r="E276" s="31">
        <f t="shared" si="40"/>
        <v>448.4123838518475</v>
      </c>
      <c r="F276" s="31">
        <f t="shared" si="41"/>
        <v>465.61486934960044</v>
      </c>
      <c r="G276" s="31">
        <f t="shared" si="47"/>
        <v>914.0272532014479</v>
      </c>
      <c r="H276" s="31">
        <f t="shared" si="42"/>
        <v>139236.04842102827</v>
      </c>
      <c r="I276" s="28">
        <f t="shared" si="43"/>
      </c>
      <c r="J276" s="32">
        <v>91.45</v>
      </c>
      <c r="K276" s="33">
        <f t="shared" si="48"/>
        <v>83587.79230527242</v>
      </c>
      <c r="L276" s="33">
        <f t="shared" si="49"/>
        <v>12733136.628103036</v>
      </c>
    </row>
    <row r="277" spans="2:12" ht="14.25">
      <c r="B277" s="29">
        <f t="shared" si="44"/>
        <v>268</v>
      </c>
      <c r="C277" s="30">
        <f t="shared" si="45"/>
        <v>0</v>
      </c>
      <c r="D277" s="31">
        <f t="shared" si="46"/>
        <v>139236.04842102827</v>
      </c>
      <c r="E277" s="31">
        <f t="shared" si="40"/>
        <v>449.90709179802025</v>
      </c>
      <c r="F277" s="31">
        <f t="shared" si="41"/>
        <v>464.1201614034276</v>
      </c>
      <c r="G277" s="31">
        <f t="shared" si="47"/>
        <v>914.0272532014478</v>
      </c>
      <c r="H277" s="31">
        <f t="shared" si="42"/>
        <v>138786.14132923025</v>
      </c>
      <c r="I277" s="28">
        <f t="shared" si="43"/>
      </c>
      <c r="J277" s="32">
        <v>91.45</v>
      </c>
      <c r="K277" s="33">
        <f t="shared" si="48"/>
        <v>83587.7923052724</v>
      </c>
      <c r="L277" s="33">
        <f t="shared" si="49"/>
        <v>12691992.624558106</v>
      </c>
    </row>
    <row r="278" spans="2:12" ht="14.25">
      <c r="B278" s="29">
        <f t="shared" si="44"/>
        <v>269</v>
      </c>
      <c r="C278" s="30">
        <f t="shared" si="45"/>
        <v>0</v>
      </c>
      <c r="D278" s="31">
        <f t="shared" si="46"/>
        <v>138786.14132923025</v>
      </c>
      <c r="E278" s="31">
        <f t="shared" si="40"/>
        <v>451.4067821040134</v>
      </c>
      <c r="F278" s="31">
        <f t="shared" si="41"/>
        <v>462.6204710974342</v>
      </c>
      <c r="G278" s="31">
        <f t="shared" si="47"/>
        <v>914.0272532014476</v>
      </c>
      <c r="H278" s="31">
        <f t="shared" si="42"/>
        <v>138334.73454712622</v>
      </c>
      <c r="I278" s="28">
        <f t="shared" si="43"/>
      </c>
      <c r="J278" s="32">
        <v>91.45</v>
      </c>
      <c r="K278" s="33">
        <f t="shared" si="48"/>
        <v>83587.79230527238</v>
      </c>
      <c r="L278" s="33">
        <f t="shared" si="49"/>
        <v>12650711.474334694</v>
      </c>
    </row>
    <row r="279" spans="2:12" ht="14.25">
      <c r="B279" s="29">
        <f t="shared" si="44"/>
        <v>270</v>
      </c>
      <c r="C279" s="30">
        <f t="shared" si="45"/>
        <v>0</v>
      </c>
      <c r="D279" s="31">
        <f t="shared" si="46"/>
        <v>138334.73454712622</v>
      </c>
      <c r="E279" s="31">
        <f t="shared" si="40"/>
        <v>452.9114713776935</v>
      </c>
      <c r="F279" s="31">
        <f t="shared" si="41"/>
        <v>461.1157818237541</v>
      </c>
      <c r="G279" s="31">
        <f t="shared" si="47"/>
        <v>914.0272532014476</v>
      </c>
      <c r="H279" s="31">
        <f t="shared" si="42"/>
        <v>137881.82307574854</v>
      </c>
      <c r="I279" s="28">
        <f t="shared" si="43"/>
      </c>
      <c r="J279" s="32">
        <v>91.45</v>
      </c>
      <c r="K279" s="33">
        <f t="shared" si="48"/>
        <v>83587.79230527238</v>
      </c>
      <c r="L279" s="33">
        <f t="shared" si="49"/>
        <v>12609292.720277205</v>
      </c>
    </row>
    <row r="280" spans="2:12" ht="14.25">
      <c r="B280" s="29">
        <f t="shared" si="44"/>
        <v>271</v>
      </c>
      <c r="C280" s="30">
        <f t="shared" si="45"/>
        <v>0</v>
      </c>
      <c r="D280" s="31">
        <f t="shared" si="46"/>
        <v>137881.82307574854</v>
      </c>
      <c r="E280" s="31">
        <f t="shared" si="40"/>
        <v>454.42117628228624</v>
      </c>
      <c r="F280" s="31">
        <f t="shared" si="41"/>
        <v>459.6060769191618</v>
      </c>
      <c r="G280" s="31">
        <f t="shared" si="47"/>
        <v>914.027253201448</v>
      </c>
      <c r="H280" s="31">
        <f t="shared" si="42"/>
        <v>137427.40189946626</v>
      </c>
      <c r="I280" s="28">
        <f t="shared" si="43"/>
      </c>
      <c r="J280" s="32">
        <v>91.45</v>
      </c>
      <c r="K280" s="33">
        <f t="shared" si="48"/>
        <v>83587.79230527242</v>
      </c>
      <c r="L280" s="33">
        <f t="shared" si="49"/>
        <v>12567735.90370619</v>
      </c>
    </row>
    <row r="281" spans="2:12" ht="14.25">
      <c r="B281" s="29">
        <f t="shared" si="44"/>
        <v>272</v>
      </c>
      <c r="C281" s="30">
        <f t="shared" si="45"/>
        <v>0</v>
      </c>
      <c r="D281" s="31">
        <f t="shared" si="46"/>
        <v>137427.40189946626</v>
      </c>
      <c r="E281" s="31">
        <f t="shared" si="40"/>
        <v>455.9359135365604</v>
      </c>
      <c r="F281" s="31">
        <f t="shared" si="41"/>
        <v>458.0913396648875</v>
      </c>
      <c r="G281" s="31">
        <f t="shared" si="47"/>
        <v>914.0272532014479</v>
      </c>
      <c r="H281" s="31">
        <f t="shared" si="42"/>
        <v>136971.4659859297</v>
      </c>
      <c r="I281" s="28">
        <f t="shared" si="43"/>
      </c>
      <c r="J281" s="32">
        <v>91.45</v>
      </c>
      <c r="K281" s="33">
        <f t="shared" si="48"/>
        <v>83587.79230527242</v>
      </c>
      <c r="L281" s="33">
        <f t="shared" si="49"/>
        <v>12526040.564413272</v>
      </c>
    </row>
    <row r="282" spans="2:12" ht="14.25">
      <c r="B282" s="29">
        <f t="shared" si="44"/>
        <v>273</v>
      </c>
      <c r="C282" s="30">
        <f t="shared" si="45"/>
        <v>0</v>
      </c>
      <c r="D282" s="31">
        <f t="shared" si="46"/>
        <v>136971.4659859297</v>
      </c>
      <c r="E282" s="31">
        <f t="shared" si="40"/>
        <v>457.4556999150159</v>
      </c>
      <c r="F282" s="31">
        <f t="shared" si="41"/>
        <v>456.5715532864324</v>
      </c>
      <c r="G282" s="31">
        <f t="shared" si="47"/>
        <v>914.0272532014483</v>
      </c>
      <c r="H282" s="31">
        <f t="shared" si="42"/>
        <v>136514.0102860147</v>
      </c>
      <c r="I282" s="28">
        <f t="shared" si="43"/>
      </c>
      <c r="J282" s="32">
        <v>91.45</v>
      </c>
      <c r="K282" s="33">
        <f t="shared" si="48"/>
        <v>83587.79230527245</v>
      </c>
      <c r="L282" s="33">
        <f t="shared" si="49"/>
        <v>12484206.240656044</v>
      </c>
    </row>
    <row r="283" spans="2:12" ht="14.25">
      <c r="B283" s="29">
        <f t="shared" si="44"/>
        <v>274</v>
      </c>
      <c r="C283" s="30">
        <f t="shared" si="45"/>
        <v>0</v>
      </c>
      <c r="D283" s="31">
        <f t="shared" si="46"/>
        <v>136514.0102860147</v>
      </c>
      <c r="E283" s="31">
        <f t="shared" si="40"/>
        <v>458.98055224806586</v>
      </c>
      <c r="F283" s="31">
        <f t="shared" si="41"/>
        <v>455.0467009533823</v>
      </c>
      <c r="G283" s="31">
        <f t="shared" si="47"/>
        <v>914.0272532014482</v>
      </c>
      <c r="H283" s="31">
        <f t="shared" si="42"/>
        <v>136055.02973376663</v>
      </c>
      <c r="I283" s="28">
        <f t="shared" si="43"/>
      </c>
      <c r="J283" s="32">
        <v>91.45</v>
      </c>
      <c r="K283" s="33">
        <f t="shared" si="48"/>
        <v>83587.79230527244</v>
      </c>
      <c r="L283" s="33">
        <f t="shared" si="49"/>
        <v>12442232.469152959</v>
      </c>
    </row>
    <row r="284" spans="2:12" ht="14.25">
      <c r="B284" s="29">
        <f t="shared" si="44"/>
        <v>275</v>
      </c>
      <c r="C284" s="30">
        <f t="shared" si="45"/>
        <v>0</v>
      </c>
      <c r="D284" s="31">
        <f t="shared" si="46"/>
        <v>136055.02973376663</v>
      </c>
      <c r="E284" s="31">
        <f t="shared" si="40"/>
        <v>460.5104874222265</v>
      </c>
      <c r="F284" s="31">
        <f t="shared" si="41"/>
        <v>453.5167657792221</v>
      </c>
      <c r="G284" s="31">
        <f t="shared" si="47"/>
        <v>914.0272532014486</v>
      </c>
      <c r="H284" s="31">
        <f t="shared" si="42"/>
        <v>135594.5192463444</v>
      </c>
      <c r="I284" s="28">
        <f t="shared" si="43"/>
      </c>
      <c r="J284" s="32">
        <v>91.45</v>
      </c>
      <c r="K284" s="33">
        <f t="shared" si="48"/>
        <v>83587.79230527248</v>
      </c>
      <c r="L284" s="33">
        <f t="shared" si="49"/>
        <v>12400118.785078196</v>
      </c>
    </row>
    <row r="285" spans="2:12" ht="14.25">
      <c r="B285" s="29">
        <f t="shared" si="44"/>
        <v>276</v>
      </c>
      <c r="C285" s="30">
        <f t="shared" si="45"/>
        <v>0</v>
      </c>
      <c r="D285" s="31">
        <f t="shared" si="46"/>
        <v>135594.5192463444</v>
      </c>
      <c r="E285" s="31">
        <f t="shared" si="40"/>
        <v>462.0455223803006</v>
      </c>
      <c r="F285" s="31">
        <f t="shared" si="41"/>
        <v>451.981730821148</v>
      </c>
      <c r="G285" s="31">
        <f t="shared" si="47"/>
        <v>914.0272532014486</v>
      </c>
      <c r="H285" s="31">
        <f t="shared" si="42"/>
        <v>135132.4737239641</v>
      </c>
      <c r="I285" s="28">
        <f t="shared" si="43"/>
      </c>
      <c r="J285" s="32">
        <v>91.45</v>
      </c>
      <c r="K285" s="33">
        <f t="shared" si="48"/>
        <v>83587.79230527248</v>
      </c>
      <c r="L285" s="33">
        <f t="shared" si="49"/>
        <v>12357864.722056517</v>
      </c>
    </row>
    <row r="286" spans="2:12" ht="14.25">
      <c r="B286" s="29">
        <f t="shared" si="44"/>
        <v>277</v>
      </c>
      <c r="C286" s="30">
        <f t="shared" si="45"/>
        <v>0</v>
      </c>
      <c r="D286" s="31">
        <f t="shared" si="46"/>
        <v>135132.4737239641</v>
      </c>
      <c r="E286" s="31">
        <f t="shared" si="40"/>
        <v>463.58567412156816</v>
      </c>
      <c r="F286" s="31">
        <f t="shared" si="41"/>
        <v>450.44157907988034</v>
      </c>
      <c r="G286" s="31">
        <f t="shared" si="47"/>
        <v>914.0272532014485</v>
      </c>
      <c r="H286" s="31">
        <f t="shared" si="42"/>
        <v>134668.88804984253</v>
      </c>
      <c r="I286" s="28">
        <f t="shared" si="43"/>
      </c>
      <c r="J286" s="32">
        <v>91.45</v>
      </c>
      <c r="K286" s="33">
        <f t="shared" si="48"/>
        <v>83587.79230527247</v>
      </c>
      <c r="L286" s="33">
        <f t="shared" si="49"/>
        <v>12315469.8121581</v>
      </c>
    </row>
    <row r="287" spans="2:12" ht="14.25">
      <c r="B287" s="29">
        <f t="shared" si="44"/>
        <v>278</v>
      </c>
      <c r="C287" s="30">
        <f t="shared" si="45"/>
        <v>0</v>
      </c>
      <c r="D287" s="31">
        <f t="shared" si="46"/>
        <v>134668.88804984253</v>
      </c>
      <c r="E287" s="31">
        <f t="shared" si="40"/>
        <v>465.1309597019734</v>
      </c>
      <c r="F287" s="31">
        <f t="shared" si="41"/>
        <v>448.8962934994751</v>
      </c>
      <c r="G287" s="31">
        <f t="shared" si="47"/>
        <v>914.0272532014485</v>
      </c>
      <c r="H287" s="31">
        <f t="shared" si="42"/>
        <v>134203.75709014054</v>
      </c>
      <c r="I287" s="28">
        <f t="shared" si="43"/>
      </c>
      <c r="J287" s="32">
        <v>91.45</v>
      </c>
      <c r="K287" s="33">
        <f t="shared" si="48"/>
        <v>83587.79230527247</v>
      </c>
      <c r="L287" s="33">
        <f t="shared" si="49"/>
        <v>12272933.585893353</v>
      </c>
    </row>
    <row r="288" spans="2:12" ht="14.25">
      <c r="B288" s="29">
        <f t="shared" si="44"/>
        <v>279</v>
      </c>
      <c r="C288" s="30">
        <f t="shared" si="45"/>
        <v>0</v>
      </c>
      <c r="D288" s="31">
        <f t="shared" si="46"/>
        <v>134203.75709014054</v>
      </c>
      <c r="E288" s="31">
        <f t="shared" si="40"/>
        <v>466.6813962343136</v>
      </c>
      <c r="F288" s="31">
        <f t="shared" si="41"/>
        <v>447.34585696713515</v>
      </c>
      <c r="G288" s="31">
        <f t="shared" si="47"/>
        <v>914.0272532014487</v>
      </c>
      <c r="H288" s="31">
        <f t="shared" si="42"/>
        <v>133737.07569390623</v>
      </c>
      <c r="I288" s="28">
        <f t="shared" si="43"/>
      </c>
      <c r="J288" s="32">
        <v>91.45</v>
      </c>
      <c r="K288" s="33">
        <f t="shared" si="48"/>
        <v>83587.7923052725</v>
      </c>
      <c r="L288" s="33">
        <f t="shared" si="49"/>
        <v>12230255.572207725</v>
      </c>
    </row>
    <row r="289" spans="2:12" ht="14.25">
      <c r="B289" s="29">
        <f t="shared" si="44"/>
        <v>280</v>
      </c>
      <c r="C289" s="30">
        <f t="shared" si="45"/>
        <v>0</v>
      </c>
      <c r="D289" s="31">
        <f t="shared" si="46"/>
        <v>133737.07569390623</v>
      </c>
      <c r="E289" s="31">
        <f t="shared" si="40"/>
        <v>468.23700088842816</v>
      </c>
      <c r="F289" s="31">
        <f t="shared" si="41"/>
        <v>445.7902523130208</v>
      </c>
      <c r="G289" s="31">
        <f t="shared" si="47"/>
        <v>914.027253201449</v>
      </c>
      <c r="H289" s="31">
        <f t="shared" si="42"/>
        <v>133268.8386930178</v>
      </c>
      <c r="I289" s="28">
        <f t="shared" si="43"/>
      </c>
      <c r="J289" s="32">
        <v>91.45</v>
      </c>
      <c r="K289" s="33">
        <f t="shared" si="48"/>
        <v>83587.79230527251</v>
      </c>
      <c r="L289" s="33">
        <f t="shared" si="49"/>
        <v>12187435.29847648</v>
      </c>
    </row>
    <row r="290" spans="2:12" ht="14.25">
      <c r="B290" s="29">
        <f t="shared" si="44"/>
        <v>281</v>
      </c>
      <c r="C290" s="30">
        <f t="shared" si="45"/>
        <v>0</v>
      </c>
      <c r="D290" s="31">
        <f t="shared" si="46"/>
        <v>133268.8386930178</v>
      </c>
      <c r="E290" s="31">
        <f t="shared" si="40"/>
        <v>469.7977908913895</v>
      </c>
      <c r="F290" s="31">
        <f t="shared" si="41"/>
        <v>444.2294623100593</v>
      </c>
      <c r="G290" s="31">
        <f t="shared" si="47"/>
        <v>914.0272532014488</v>
      </c>
      <c r="H290" s="31">
        <f t="shared" si="42"/>
        <v>132799.0409021264</v>
      </c>
      <c r="I290" s="28">
        <f t="shared" si="43"/>
      </c>
      <c r="J290" s="32">
        <v>91.45</v>
      </c>
      <c r="K290" s="33">
        <f t="shared" si="48"/>
        <v>83587.7923052725</v>
      </c>
      <c r="L290" s="33">
        <f t="shared" si="49"/>
        <v>12144472.29049946</v>
      </c>
    </row>
    <row r="291" spans="2:12" ht="14.25">
      <c r="B291" s="29">
        <f t="shared" si="44"/>
        <v>282</v>
      </c>
      <c r="C291" s="30">
        <f t="shared" si="45"/>
        <v>0</v>
      </c>
      <c r="D291" s="31">
        <f t="shared" si="46"/>
        <v>132799.0409021264</v>
      </c>
      <c r="E291" s="31">
        <f t="shared" si="40"/>
        <v>471.36378352769395</v>
      </c>
      <c r="F291" s="31">
        <f t="shared" si="41"/>
        <v>442.66346967375466</v>
      </c>
      <c r="G291" s="31">
        <f t="shared" si="47"/>
        <v>914.0272532014486</v>
      </c>
      <c r="H291" s="31">
        <f t="shared" si="42"/>
        <v>132327.67711859872</v>
      </c>
      <c r="I291" s="28">
        <f t="shared" si="43"/>
      </c>
      <c r="J291" s="32">
        <v>91.45</v>
      </c>
      <c r="K291" s="33">
        <f t="shared" si="48"/>
        <v>83587.79230527248</v>
      </c>
      <c r="L291" s="33">
        <f t="shared" si="49"/>
        <v>12101366.072495854</v>
      </c>
    </row>
    <row r="292" spans="2:12" ht="14.25">
      <c r="B292" s="29">
        <f t="shared" si="44"/>
        <v>283</v>
      </c>
      <c r="C292" s="30">
        <f t="shared" si="45"/>
        <v>0</v>
      </c>
      <c r="D292" s="31">
        <f t="shared" si="46"/>
        <v>132327.67711859872</v>
      </c>
      <c r="E292" s="31">
        <f t="shared" si="40"/>
        <v>472.9349961394531</v>
      </c>
      <c r="F292" s="31">
        <f t="shared" si="41"/>
        <v>441.0922570619957</v>
      </c>
      <c r="G292" s="31">
        <f t="shared" si="47"/>
        <v>914.0272532014488</v>
      </c>
      <c r="H292" s="31">
        <f t="shared" si="42"/>
        <v>131854.74212245925</v>
      </c>
      <c r="I292" s="28">
        <f t="shared" si="43"/>
      </c>
      <c r="J292" s="32">
        <v>91.45</v>
      </c>
      <c r="K292" s="33">
        <f t="shared" si="48"/>
        <v>83587.7923052725</v>
      </c>
      <c r="L292" s="33">
        <f t="shared" si="49"/>
        <v>12058116.167098898</v>
      </c>
    </row>
    <row r="293" spans="2:12" ht="14.25">
      <c r="B293" s="29">
        <f t="shared" si="44"/>
        <v>284</v>
      </c>
      <c r="C293" s="30">
        <f t="shared" si="45"/>
        <v>0</v>
      </c>
      <c r="D293" s="31">
        <f t="shared" si="46"/>
        <v>131854.74212245925</v>
      </c>
      <c r="E293" s="31">
        <f t="shared" si="40"/>
        <v>474.511446126585</v>
      </c>
      <c r="F293" s="31">
        <f t="shared" si="41"/>
        <v>439.5158070748642</v>
      </c>
      <c r="G293" s="31">
        <f t="shared" si="47"/>
        <v>914.0272532014492</v>
      </c>
      <c r="H293" s="31">
        <f t="shared" si="42"/>
        <v>131380.23067633266</v>
      </c>
      <c r="I293" s="28">
        <f t="shared" si="43"/>
      </c>
      <c r="J293" s="32">
        <v>91.45</v>
      </c>
      <c r="K293" s="33">
        <f t="shared" si="48"/>
        <v>83587.79230527252</v>
      </c>
      <c r="L293" s="33">
        <f t="shared" si="49"/>
        <v>12014722.095350623</v>
      </c>
    </row>
    <row r="294" spans="2:12" ht="14.25">
      <c r="B294" s="29">
        <f t="shared" si="44"/>
        <v>285</v>
      </c>
      <c r="C294" s="30">
        <f t="shared" si="45"/>
        <v>0</v>
      </c>
      <c r="D294" s="31">
        <f t="shared" si="46"/>
        <v>131380.23067633266</v>
      </c>
      <c r="E294" s="31">
        <f t="shared" si="40"/>
        <v>476.09315094700685</v>
      </c>
      <c r="F294" s="31">
        <f t="shared" si="41"/>
        <v>437.9341022544422</v>
      </c>
      <c r="G294" s="31">
        <f t="shared" si="47"/>
        <v>914.0272532014491</v>
      </c>
      <c r="H294" s="31">
        <f t="shared" si="42"/>
        <v>130904.13752538565</v>
      </c>
      <c r="I294" s="28">
        <f t="shared" si="43"/>
      </c>
      <c r="J294" s="32">
        <v>91.45</v>
      </c>
      <c r="K294" s="33">
        <f t="shared" si="48"/>
        <v>83587.79230527252</v>
      </c>
      <c r="L294" s="33">
        <f t="shared" si="49"/>
        <v>11971183.376696518</v>
      </c>
    </row>
    <row r="295" spans="2:12" ht="14.25">
      <c r="B295" s="29">
        <f t="shared" si="44"/>
        <v>286</v>
      </c>
      <c r="C295" s="30">
        <f t="shared" si="45"/>
        <v>0</v>
      </c>
      <c r="D295" s="31">
        <f t="shared" si="46"/>
        <v>130904.13752538565</v>
      </c>
      <c r="E295" s="31">
        <f t="shared" si="40"/>
        <v>477.6801281168301</v>
      </c>
      <c r="F295" s="31">
        <f t="shared" si="41"/>
        <v>436.3471250846189</v>
      </c>
      <c r="G295" s="31">
        <f t="shared" si="47"/>
        <v>914.027253201449</v>
      </c>
      <c r="H295" s="31">
        <f t="shared" si="42"/>
        <v>130426.45739726882</v>
      </c>
      <c r="I295" s="28">
        <f t="shared" si="43"/>
      </c>
      <c r="J295" s="32">
        <v>91.45</v>
      </c>
      <c r="K295" s="33">
        <f t="shared" si="48"/>
        <v>83587.79230527251</v>
      </c>
      <c r="L295" s="33">
        <f t="shared" si="49"/>
        <v>11927499.528980235</v>
      </c>
    </row>
    <row r="296" spans="2:12" ht="14.25">
      <c r="B296" s="29">
        <f t="shared" si="44"/>
        <v>287</v>
      </c>
      <c r="C296" s="30">
        <f t="shared" si="45"/>
        <v>0</v>
      </c>
      <c r="D296" s="31">
        <f t="shared" si="46"/>
        <v>130426.45739726882</v>
      </c>
      <c r="E296" s="31">
        <f t="shared" si="40"/>
        <v>479.27239521055316</v>
      </c>
      <c r="F296" s="31">
        <f t="shared" si="41"/>
        <v>434.75485799089614</v>
      </c>
      <c r="G296" s="31">
        <f t="shared" si="47"/>
        <v>914.0272532014493</v>
      </c>
      <c r="H296" s="31">
        <f t="shared" si="42"/>
        <v>129947.18500205826</v>
      </c>
      <c r="I296" s="28">
        <f t="shared" si="43"/>
      </c>
      <c r="J296" s="32">
        <v>91.45</v>
      </c>
      <c r="K296" s="33">
        <f t="shared" si="48"/>
        <v>83587.79230527254</v>
      </c>
      <c r="L296" s="33">
        <f t="shared" si="49"/>
        <v>11883670.068438228</v>
      </c>
    </row>
    <row r="297" spans="2:12" ht="14.25">
      <c r="B297" s="29">
        <f t="shared" si="44"/>
        <v>288</v>
      </c>
      <c r="C297" s="30">
        <f t="shared" si="45"/>
        <v>0</v>
      </c>
      <c r="D297" s="31">
        <f t="shared" si="46"/>
        <v>129947.18500205826</v>
      </c>
      <c r="E297" s="31">
        <f t="shared" si="40"/>
        <v>480.8699698612552</v>
      </c>
      <c r="F297" s="31">
        <f t="shared" si="41"/>
        <v>433.1572833401942</v>
      </c>
      <c r="G297" s="31">
        <f t="shared" si="47"/>
        <v>914.0272532014494</v>
      </c>
      <c r="H297" s="31">
        <f t="shared" si="42"/>
        <v>129466.315032197</v>
      </c>
      <c r="I297" s="28">
        <f t="shared" si="43"/>
      </c>
      <c r="J297" s="32">
        <v>91.45</v>
      </c>
      <c r="K297" s="33">
        <f t="shared" si="48"/>
        <v>83587.79230527255</v>
      </c>
      <c r="L297" s="33">
        <f t="shared" si="49"/>
        <v>11839694.509694416</v>
      </c>
    </row>
    <row r="298" spans="2:12" ht="14.25">
      <c r="B298" s="29">
        <f t="shared" si="44"/>
        <v>289</v>
      </c>
      <c r="C298" s="30">
        <f t="shared" si="45"/>
        <v>0</v>
      </c>
      <c r="D298" s="31">
        <f t="shared" si="46"/>
        <v>129466.315032197</v>
      </c>
      <c r="E298" s="31">
        <f t="shared" si="40"/>
        <v>482.4728697607926</v>
      </c>
      <c r="F298" s="31">
        <f t="shared" si="41"/>
        <v>431.5543834406567</v>
      </c>
      <c r="G298" s="31">
        <f t="shared" si="47"/>
        <v>914.0272532014493</v>
      </c>
      <c r="H298" s="31">
        <f t="shared" si="42"/>
        <v>128983.84216243621</v>
      </c>
      <c r="I298" s="28">
        <f t="shared" si="43"/>
      </c>
      <c r="J298" s="32">
        <v>91.45</v>
      </c>
      <c r="K298" s="33">
        <f t="shared" si="48"/>
        <v>83587.79230527254</v>
      </c>
      <c r="L298" s="33">
        <f t="shared" si="49"/>
        <v>11795572.365754792</v>
      </c>
    </row>
    <row r="299" spans="2:12" ht="14.25">
      <c r="B299" s="29">
        <f t="shared" si="44"/>
        <v>290</v>
      </c>
      <c r="C299" s="30">
        <f t="shared" si="45"/>
        <v>0</v>
      </c>
      <c r="D299" s="31">
        <f t="shared" si="46"/>
        <v>128983.84216243621</v>
      </c>
      <c r="E299" s="31">
        <f t="shared" si="40"/>
        <v>484.08111265999526</v>
      </c>
      <c r="F299" s="31">
        <f t="shared" si="41"/>
        <v>429.94614054145404</v>
      </c>
      <c r="G299" s="31">
        <f t="shared" si="47"/>
        <v>914.0272532014493</v>
      </c>
      <c r="H299" s="31">
        <f t="shared" si="42"/>
        <v>128499.7610497762</v>
      </c>
      <c r="I299" s="28">
        <f t="shared" si="43"/>
      </c>
      <c r="J299" s="32">
        <v>91.45</v>
      </c>
      <c r="K299" s="33">
        <f t="shared" si="48"/>
        <v>83587.79230527254</v>
      </c>
      <c r="L299" s="33">
        <f t="shared" si="49"/>
        <v>11751303.148002034</v>
      </c>
    </row>
    <row r="300" spans="2:12" ht="14.25">
      <c r="B300" s="29">
        <f t="shared" si="44"/>
        <v>291</v>
      </c>
      <c r="C300" s="30">
        <f t="shared" si="45"/>
        <v>0</v>
      </c>
      <c r="D300" s="31">
        <f t="shared" si="46"/>
        <v>128499.7610497762</v>
      </c>
      <c r="E300" s="31">
        <f t="shared" si="40"/>
        <v>485.6947163688623</v>
      </c>
      <c r="F300" s="31">
        <f t="shared" si="41"/>
        <v>428.3325368325873</v>
      </c>
      <c r="G300" s="31">
        <f t="shared" si="47"/>
        <v>914.0272532014496</v>
      </c>
      <c r="H300" s="31">
        <f t="shared" si="42"/>
        <v>128014.06633340735</v>
      </c>
      <c r="I300" s="28">
        <f t="shared" si="43"/>
      </c>
      <c r="J300" s="32">
        <v>91.45</v>
      </c>
      <c r="K300" s="33">
        <f t="shared" si="48"/>
        <v>83587.79230527257</v>
      </c>
      <c r="L300" s="33">
        <f t="shared" si="49"/>
        <v>11706886.366190102</v>
      </c>
    </row>
    <row r="301" spans="2:12" ht="14.25">
      <c r="B301" s="29">
        <f t="shared" si="44"/>
        <v>292</v>
      </c>
      <c r="C301" s="30">
        <f t="shared" si="45"/>
        <v>0</v>
      </c>
      <c r="D301" s="31">
        <f t="shared" si="46"/>
        <v>128014.06633340735</v>
      </c>
      <c r="E301" s="31">
        <f t="shared" si="40"/>
        <v>487.3136987567586</v>
      </c>
      <c r="F301" s="31">
        <f t="shared" si="41"/>
        <v>426.71355444469117</v>
      </c>
      <c r="G301" s="31">
        <f t="shared" si="47"/>
        <v>914.0272532014498</v>
      </c>
      <c r="H301" s="31">
        <f t="shared" si="42"/>
        <v>127526.75263465059</v>
      </c>
      <c r="I301" s="28">
        <f t="shared" si="43"/>
      </c>
      <c r="J301" s="32">
        <v>91.45</v>
      </c>
      <c r="K301" s="33">
        <f t="shared" si="48"/>
        <v>83587.79230527258</v>
      </c>
      <c r="L301" s="33">
        <f t="shared" si="49"/>
        <v>11662321.528438797</v>
      </c>
    </row>
    <row r="302" spans="2:12" ht="14.25">
      <c r="B302" s="29">
        <f t="shared" si="44"/>
        <v>293</v>
      </c>
      <c r="C302" s="30">
        <f t="shared" si="45"/>
        <v>0</v>
      </c>
      <c r="D302" s="31">
        <f t="shared" si="46"/>
        <v>127526.75263465059</v>
      </c>
      <c r="E302" s="31">
        <f t="shared" si="40"/>
        <v>488.93807775261445</v>
      </c>
      <c r="F302" s="31">
        <f t="shared" si="41"/>
        <v>425.0891754488353</v>
      </c>
      <c r="G302" s="31">
        <f t="shared" si="47"/>
        <v>914.0272532014498</v>
      </c>
      <c r="H302" s="31">
        <f t="shared" si="42"/>
        <v>127037.81455689798</v>
      </c>
      <c r="I302" s="28">
        <f t="shared" si="43"/>
      </c>
      <c r="J302" s="32">
        <v>91.45</v>
      </c>
      <c r="K302" s="33">
        <f t="shared" si="48"/>
        <v>83587.79230527258</v>
      </c>
      <c r="L302" s="33">
        <f t="shared" si="49"/>
        <v>11617608.14122832</v>
      </c>
    </row>
    <row r="303" spans="2:12" ht="14.25">
      <c r="B303" s="29">
        <f t="shared" si="44"/>
        <v>294</v>
      </c>
      <c r="C303" s="30">
        <f t="shared" si="45"/>
        <v>0</v>
      </c>
      <c r="D303" s="31">
        <f t="shared" si="46"/>
        <v>127037.81455689798</v>
      </c>
      <c r="E303" s="31">
        <f t="shared" si="40"/>
        <v>490.56787134512314</v>
      </c>
      <c r="F303" s="31">
        <f t="shared" si="41"/>
        <v>423.4593818563266</v>
      </c>
      <c r="G303" s="31">
        <f t="shared" si="47"/>
        <v>914.0272532014498</v>
      </c>
      <c r="H303" s="31">
        <f t="shared" si="42"/>
        <v>126547.24668555286</v>
      </c>
      <c r="I303" s="28">
        <f t="shared" si="43"/>
      </c>
      <c r="J303" s="32">
        <v>91.45</v>
      </c>
      <c r="K303" s="33">
        <f t="shared" si="48"/>
        <v>83587.79230527258</v>
      </c>
      <c r="L303" s="33">
        <f t="shared" si="49"/>
        <v>11572745.70939381</v>
      </c>
    </row>
    <row r="304" spans="2:12" ht="14.25">
      <c r="B304" s="29">
        <f t="shared" si="44"/>
        <v>295</v>
      </c>
      <c r="C304" s="30">
        <f t="shared" si="45"/>
        <v>0</v>
      </c>
      <c r="D304" s="31">
        <f t="shared" si="46"/>
        <v>126547.24668555286</v>
      </c>
      <c r="E304" s="31">
        <f t="shared" si="40"/>
        <v>492.2030975829402</v>
      </c>
      <c r="F304" s="31">
        <f t="shared" si="41"/>
        <v>421.82415561850956</v>
      </c>
      <c r="G304" s="31">
        <f t="shared" si="47"/>
        <v>914.0272532014498</v>
      </c>
      <c r="H304" s="31">
        <f t="shared" si="42"/>
        <v>126055.04358796992</v>
      </c>
      <c r="I304" s="28">
        <f t="shared" si="43"/>
      </c>
      <c r="J304" s="32">
        <v>91.45</v>
      </c>
      <c r="K304" s="33">
        <f t="shared" si="48"/>
        <v>83587.79230527258</v>
      </c>
      <c r="L304" s="33">
        <f t="shared" si="49"/>
        <v>11527733.73611985</v>
      </c>
    </row>
    <row r="305" spans="2:12" ht="14.25">
      <c r="B305" s="29">
        <f t="shared" si="44"/>
        <v>296</v>
      </c>
      <c r="C305" s="30">
        <f t="shared" si="45"/>
        <v>0</v>
      </c>
      <c r="D305" s="31">
        <f t="shared" si="46"/>
        <v>126055.04358796992</v>
      </c>
      <c r="E305" s="31">
        <f t="shared" si="40"/>
        <v>493.84377457488364</v>
      </c>
      <c r="F305" s="31">
        <f t="shared" si="41"/>
        <v>420.18347862656645</v>
      </c>
      <c r="G305" s="31">
        <f t="shared" si="47"/>
        <v>914.0272532014501</v>
      </c>
      <c r="H305" s="31">
        <f t="shared" si="42"/>
        <v>125561.19981339504</v>
      </c>
      <c r="I305" s="28">
        <f t="shared" si="43"/>
      </c>
      <c r="J305" s="32">
        <v>91.45</v>
      </c>
      <c r="K305" s="33">
        <f t="shared" si="48"/>
        <v>83587.79230527261</v>
      </c>
      <c r="L305" s="33">
        <f t="shared" si="49"/>
        <v>11482571.722934976</v>
      </c>
    </row>
    <row r="306" spans="2:12" ht="14.25">
      <c r="B306" s="29">
        <f t="shared" si="44"/>
        <v>297</v>
      </c>
      <c r="C306" s="30">
        <f t="shared" si="45"/>
        <v>0</v>
      </c>
      <c r="D306" s="31">
        <f t="shared" si="46"/>
        <v>125561.19981339504</v>
      </c>
      <c r="E306" s="31">
        <f t="shared" si="40"/>
        <v>495.48992049013316</v>
      </c>
      <c r="F306" s="31">
        <f t="shared" si="41"/>
        <v>418.5373327113168</v>
      </c>
      <c r="G306" s="31">
        <f t="shared" si="47"/>
        <v>914.02725320145</v>
      </c>
      <c r="H306" s="31">
        <f t="shared" si="42"/>
        <v>125065.70989290491</v>
      </c>
      <c r="I306" s="28">
        <f t="shared" si="43"/>
      </c>
      <c r="J306" s="32">
        <v>91.45</v>
      </c>
      <c r="K306" s="33">
        <f t="shared" si="48"/>
        <v>83587.7923052726</v>
      </c>
      <c r="L306" s="33">
        <f t="shared" si="49"/>
        <v>11437259.169706155</v>
      </c>
    </row>
    <row r="307" spans="2:12" ht="14.25">
      <c r="B307" s="29">
        <f t="shared" si="44"/>
        <v>298</v>
      </c>
      <c r="C307" s="30">
        <f t="shared" si="45"/>
        <v>0</v>
      </c>
      <c r="D307" s="31">
        <f t="shared" si="46"/>
        <v>125065.70989290491</v>
      </c>
      <c r="E307" s="31">
        <f t="shared" si="40"/>
        <v>497.1415535584337</v>
      </c>
      <c r="F307" s="31">
        <f t="shared" si="41"/>
        <v>416.8856996430164</v>
      </c>
      <c r="G307" s="31">
        <f t="shared" si="47"/>
        <v>914.0272532014501</v>
      </c>
      <c r="H307" s="31">
        <f t="shared" si="42"/>
        <v>124568.56833934647</v>
      </c>
      <c r="I307" s="28">
        <f t="shared" si="43"/>
      </c>
      <c r="J307" s="32">
        <v>91.45</v>
      </c>
      <c r="K307" s="33">
        <f t="shared" si="48"/>
        <v>83587.79230527261</v>
      </c>
      <c r="L307" s="33">
        <f t="shared" si="49"/>
        <v>11391795.574633235</v>
      </c>
    </row>
    <row r="308" spans="2:12" ht="14.25">
      <c r="B308" s="29">
        <f t="shared" si="44"/>
        <v>299</v>
      </c>
      <c r="C308" s="30">
        <f t="shared" si="45"/>
        <v>0</v>
      </c>
      <c r="D308" s="31">
        <f t="shared" si="46"/>
        <v>124568.56833934647</v>
      </c>
      <c r="E308" s="31">
        <f t="shared" si="40"/>
        <v>498.79869207029515</v>
      </c>
      <c r="F308" s="31">
        <f t="shared" si="41"/>
        <v>415.22856113115495</v>
      </c>
      <c r="G308" s="31">
        <f t="shared" si="47"/>
        <v>914.0272532014501</v>
      </c>
      <c r="H308" s="31">
        <f t="shared" si="42"/>
        <v>124069.76964727617</v>
      </c>
      <c r="I308" s="28">
        <f t="shared" si="43"/>
      </c>
      <c r="J308" s="32">
        <v>91.45</v>
      </c>
      <c r="K308" s="33">
        <f t="shared" si="48"/>
        <v>83587.79230527261</v>
      </c>
      <c r="L308" s="33">
        <f t="shared" si="49"/>
        <v>11346180.434243407</v>
      </c>
    </row>
    <row r="309" spans="2:12" ht="14.25">
      <c r="B309" s="29">
        <f t="shared" si="44"/>
        <v>300</v>
      </c>
      <c r="C309" s="30">
        <f t="shared" si="45"/>
        <v>0</v>
      </c>
      <c r="D309" s="31">
        <f t="shared" si="46"/>
        <v>124069.76964727617</v>
      </c>
      <c r="E309" s="31">
        <f t="shared" si="40"/>
        <v>500.4613543771965</v>
      </c>
      <c r="F309" s="31">
        <f t="shared" si="41"/>
        <v>413.5658988242539</v>
      </c>
      <c r="G309" s="31">
        <f t="shared" si="47"/>
        <v>914.0272532014504</v>
      </c>
      <c r="H309" s="31">
        <f t="shared" si="42"/>
        <v>123569.30829289898</v>
      </c>
      <c r="I309" s="28">
        <f t="shared" si="43"/>
      </c>
      <c r="J309" s="32">
        <v>91.45</v>
      </c>
      <c r="K309" s="33">
        <f t="shared" si="48"/>
        <v>83587.79230527264</v>
      </c>
      <c r="L309" s="33">
        <f t="shared" si="49"/>
        <v>11300413.243385611</v>
      </c>
    </row>
    <row r="310" spans="2:12" ht="14.25">
      <c r="B310" s="29">
        <f t="shared" si="44"/>
        <v>301</v>
      </c>
      <c r="C310" s="30">
        <f t="shared" si="45"/>
        <v>0</v>
      </c>
      <c r="D310" s="31">
        <f t="shared" si="46"/>
        <v>123569.30829289898</v>
      </c>
      <c r="E310" s="31">
        <f t="shared" si="40"/>
        <v>502.1295588917872</v>
      </c>
      <c r="F310" s="31">
        <f t="shared" si="41"/>
        <v>411.8976943096632</v>
      </c>
      <c r="G310" s="31">
        <f t="shared" si="47"/>
        <v>914.0272532014504</v>
      </c>
      <c r="H310" s="31">
        <f t="shared" si="42"/>
        <v>123067.17873400719</v>
      </c>
      <c r="I310" s="28">
        <f t="shared" si="43"/>
      </c>
      <c r="J310" s="32">
        <v>91.45</v>
      </c>
      <c r="K310" s="33">
        <f t="shared" si="48"/>
        <v>83587.79230527264</v>
      </c>
      <c r="L310" s="33">
        <f t="shared" si="49"/>
        <v>11254493.495224958</v>
      </c>
    </row>
    <row r="311" spans="2:12" ht="14.25">
      <c r="B311" s="29">
        <f t="shared" si="44"/>
        <v>302</v>
      </c>
      <c r="C311" s="30">
        <f t="shared" si="45"/>
        <v>0</v>
      </c>
      <c r="D311" s="31">
        <f t="shared" si="46"/>
        <v>123067.17873400719</v>
      </c>
      <c r="E311" s="31">
        <f t="shared" si="40"/>
        <v>503.803324088093</v>
      </c>
      <c r="F311" s="31">
        <f t="shared" si="41"/>
        <v>410.2239291133573</v>
      </c>
      <c r="G311" s="31">
        <f t="shared" si="47"/>
        <v>914.0272532014503</v>
      </c>
      <c r="H311" s="31">
        <f t="shared" si="42"/>
        <v>122563.3754099191</v>
      </c>
      <c r="I311" s="28">
        <f t="shared" si="43"/>
      </c>
      <c r="J311" s="32">
        <v>91.45</v>
      </c>
      <c r="K311" s="33">
        <f t="shared" si="48"/>
        <v>83587.79230527264</v>
      </c>
      <c r="L311" s="33">
        <f t="shared" si="49"/>
        <v>11208420.681237102</v>
      </c>
    </row>
    <row r="312" spans="2:12" ht="14.25">
      <c r="B312" s="29">
        <f t="shared" si="44"/>
        <v>303</v>
      </c>
      <c r="C312" s="30">
        <f t="shared" si="45"/>
        <v>0</v>
      </c>
      <c r="D312" s="31">
        <f t="shared" si="46"/>
        <v>122563.3754099191</v>
      </c>
      <c r="E312" s="31">
        <f t="shared" si="40"/>
        <v>505.4826685017202</v>
      </c>
      <c r="F312" s="31">
        <f t="shared" si="41"/>
        <v>408.54458469973036</v>
      </c>
      <c r="G312" s="31">
        <f t="shared" si="47"/>
        <v>914.0272532014505</v>
      </c>
      <c r="H312" s="31">
        <f t="shared" si="42"/>
        <v>122057.89274141738</v>
      </c>
      <c r="I312" s="28">
        <f t="shared" si="43"/>
      </c>
      <c r="J312" s="32">
        <v>91.45</v>
      </c>
      <c r="K312" s="33">
        <f t="shared" si="48"/>
        <v>83587.79230527265</v>
      </c>
      <c r="L312" s="33">
        <f t="shared" si="49"/>
        <v>11162194.29120262</v>
      </c>
    </row>
    <row r="313" spans="2:12" ht="14.25">
      <c r="B313" s="29">
        <f t="shared" si="44"/>
        <v>304</v>
      </c>
      <c r="C313" s="30">
        <f t="shared" si="45"/>
        <v>0</v>
      </c>
      <c r="D313" s="31">
        <f t="shared" si="46"/>
        <v>122057.89274141738</v>
      </c>
      <c r="E313" s="31">
        <f t="shared" si="40"/>
        <v>507.1676107300594</v>
      </c>
      <c r="F313" s="31">
        <f t="shared" si="41"/>
        <v>406.8596424713913</v>
      </c>
      <c r="G313" s="31">
        <f t="shared" si="47"/>
        <v>914.0272532014507</v>
      </c>
      <c r="H313" s="31">
        <f t="shared" si="42"/>
        <v>121550.72513068732</v>
      </c>
      <c r="I313" s="28">
        <f t="shared" si="43"/>
      </c>
      <c r="J313" s="32">
        <v>91.45</v>
      </c>
      <c r="K313" s="33">
        <f t="shared" si="48"/>
        <v>83587.79230527267</v>
      </c>
      <c r="L313" s="33">
        <f t="shared" si="49"/>
        <v>11115813.813201357</v>
      </c>
    </row>
    <row r="314" spans="2:12" ht="14.25">
      <c r="B314" s="29">
        <f t="shared" si="44"/>
        <v>305</v>
      </c>
      <c r="C314" s="30">
        <f t="shared" si="45"/>
        <v>0</v>
      </c>
      <c r="D314" s="31">
        <f t="shared" si="46"/>
        <v>121550.72513068732</v>
      </c>
      <c r="E314" s="31">
        <f t="shared" si="40"/>
        <v>508.8581694324931</v>
      </c>
      <c r="F314" s="31">
        <f t="shared" si="41"/>
        <v>405.16908376895776</v>
      </c>
      <c r="G314" s="31">
        <f t="shared" si="47"/>
        <v>914.0272532014509</v>
      </c>
      <c r="H314" s="31">
        <f t="shared" si="42"/>
        <v>121041.86696125483</v>
      </c>
      <c r="I314" s="28">
        <f t="shared" si="43"/>
      </c>
      <c r="J314" s="32">
        <v>91.45</v>
      </c>
      <c r="K314" s="33">
        <f t="shared" si="48"/>
        <v>83587.79230527268</v>
      </c>
      <c r="L314" s="33">
        <f t="shared" si="49"/>
        <v>11069278.733606754</v>
      </c>
    </row>
    <row r="315" spans="2:12" ht="14.25">
      <c r="B315" s="29">
        <f t="shared" si="44"/>
        <v>306</v>
      </c>
      <c r="C315" s="30">
        <f t="shared" si="45"/>
        <v>0</v>
      </c>
      <c r="D315" s="31">
        <f t="shared" si="46"/>
        <v>121041.86696125483</v>
      </c>
      <c r="E315" s="31">
        <f t="shared" si="40"/>
        <v>510.55436333060146</v>
      </c>
      <c r="F315" s="31">
        <f t="shared" si="41"/>
        <v>403.47288987084943</v>
      </c>
      <c r="G315" s="31">
        <f t="shared" si="47"/>
        <v>914.0272532014509</v>
      </c>
      <c r="H315" s="31">
        <f t="shared" si="42"/>
        <v>120531.31259792422</v>
      </c>
      <c r="I315" s="28">
        <f t="shared" si="43"/>
      </c>
      <c r="J315" s="32">
        <v>91.45</v>
      </c>
      <c r="K315" s="33">
        <f t="shared" si="48"/>
        <v>83587.79230527268</v>
      </c>
      <c r="L315" s="33">
        <f t="shared" si="49"/>
        <v>11022588.53708017</v>
      </c>
    </row>
    <row r="316" spans="2:12" ht="14.25">
      <c r="B316" s="29">
        <f t="shared" si="44"/>
        <v>307</v>
      </c>
      <c r="C316" s="30">
        <f t="shared" si="45"/>
        <v>0</v>
      </c>
      <c r="D316" s="31">
        <f t="shared" si="46"/>
        <v>120531.31259792422</v>
      </c>
      <c r="E316" s="31">
        <f t="shared" si="40"/>
        <v>512.2562112083704</v>
      </c>
      <c r="F316" s="31">
        <f t="shared" si="41"/>
        <v>401.7710419930807</v>
      </c>
      <c r="G316" s="31">
        <f t="shared" si="47"/>
        <v>914.0272532014511</v>
      </c>
      <c r="H316" s="31">
        <f t="shared" si="42"/>
        <v>120019.05638671585</v>
      </c>
      <c r="I316" s="28">
        <f t="shared" si="43"/>
      </c>
      <c r="J316" s="32">
        <v>91.45</v>
      </c>
      <c r="K316" s="33">
        <f t="shared" si="48"/>
        <v>83587.79230527271</v>
      </c>
      <c r="L316" s="33">
        <f t="shared" si="49"/>
        <v>10975742.706565164</v>
      </c>
    </row>
    <row r="317" spans="2:12" ht="14.25">
      <c r="B317" s="29">
        <f t="shared" si="44"/>
        <v>308</v>
      </c>
      <c r="C317" s="30">
        <f t="shared" si="45"/>
        <v>0</v>
      </c>
      <c r="D317" s="31">
        <f t="shared" si="46"/>
        <v>120019.05638671585</v>
      </c>
      <c r="E317" s="31">
        <f t="shared" si="40"/>
        <v>513.9637319123985</v>
      </c>
      <c r="F317" s="31">
        <f t="shared" si="41"/>
        <v>400.06352128905286</v>
      </c>
      <c r="G317" s="31">
        <f t="shared" si="47"/>
        <v>914.0272532014515</v>
      </c>
      <c r="H317" s="31">
        <f t="shared" si="42"/>
        <v>119505.09265480345</v>
      </c>
      <c r="I317" s="28">
        <f t="shared" si="43"/>
      </c>
      <c r="J317" s="32">
        <v>91.45</v>
      </c>
      <c r="K317" s="33">
        <f t="shared" si="48"/>
        <v>83587.79230527274</v>
      </c>
      <c r="L317" s="33">
        <f t="shared" si="49"/>
        <v>10928740.723281777</v>
      </c>
    </row>
    <row r="318" spans="2:12" ht="14.25">
      <c r="B318" s="29">
        <f t="shared" si="44"/>
        <v>309</v>
      </c>
      <c r="C318" s="30">
        <f t="shared" si="45"/>
        <v>0</v>
      </c>
      <c r="D318" s="31">
        <f t="shared" si="46"/>
        <v>119505.09265480345</v>
      </c>
      <c r="E318" s="31">
        <f t="shared" si="40"/>
        <v>515.6769443521065</v>
      </c>
      <c r="F318" s="31">
        <f t="shared" si="41"/>
        <v>398.35030884934486</v>
      </c>
      <c r="G318" s="31">
        <f t="shared" si="47"/>
        <v>914.0272532014513</v>
      </c>
      <c r="H318" s="31">
        <f t="shared" si="42"/>
        <v>118989.41571045134</v>
      </c>
      <c r="I318" s="28">
        <f t="shared" si="43"/>
      </c>
      <c r="J318" s="32">
        <v>91.45</v>
      </c>
      <c r="K318" s="33">
        <f t="shared" si="48"/>
        <v>83587.79230527273</v>
      </c>
      <c r="L318" s="33">
        <f t="shared" si="49"/>
        <v>10881582.066720776</v>
      </c>
    </row>
    <row r="319" spans="2:12" ht="14.25">
      <c r="B319" s="29">
        <f t="shared" si="44"/>
        <v>310</v>
      </c>
      <c r="C319" s="30">
        <f t="shared" si="45"/>
        <v>0</v>
      </c>
      <c r="D319" s="31">
        <f t="shared" si="46"/>
        <v>118989.41571045134</v>
      </c>
      <c r="E319" s="31">
        <f t="shared" si="40"/>
        <v>517.3958674999467</v>
      </c>
      <c r="F319" s="31">
        <f t="shared" si="41"/>
        <v>396.6313857015045</v>
      </c>
      <c r="G319" s="31">
        <f t="shared" si="47"/>
        <v>914.0272532014511</v>
      </c>
      <c r="H319" s="31">
        <f t="shared" si="42"/>
        <v>118472.0198429514</v>
      </c>
      <c r="I319" s="28">
        <f t="shared" si="43"/>
      </c>
      <c r="J319" s="32">
        <v>91.45</v>
      </c>
      <c r="K319" s="33">
        <f t="shared" si="48"/>
        <v>83587.79230527271</v>
      </c>
      <c r="L319" s="33">
        <f t="shared" si="49"/>
        <v>10834266.214637905</v>
      </c>
    </row>
    <row r="320" spans="2:12" ht="14.25">
      <c r="B320" s="29">
        <f t="shared" si="44"/>
        <v>311</v>
      </c>
      <c r="C320" s="30">
        <f t="shared" si="45"/>
        <v>0</v>
      </c>
      <c r="D320" s="31">
        <f t="shared" si="46"/>
        <v>118472.0198429514</v>
      </c>
      <c r="E320" s="31">
        <f t="shared" si="40"/>
        <v>519.1205203916134</v>
      </c>
      <c r="F320" s="31">
        <f t="shared" si="41"/>
        <v>394.90673280983805</v>
      </c>
      <c r="G320" s="31">
        <f t="shared" si="47"/>
        <v>914.0272532014515</v>
      </c>
      <c r="H320" s="31">
        <f t="shared" si="42"/>
        <v>117952.89932255978</v>
      </c>
      <c r="I320" s="28">
        <f t="shared" si="43"/>
      </c>
      <c r="J320" s="32">
        <v>91.45</v>
      </c>
      <c r="K320" s="33">
        <f t="shared" si="48"/>
        <v>83587.79230527274</v>
      </c>
      <c r="L320" s="33">
        <f t="shared" si="49"/>
        <v>10786792.643048093</v>
      </c>
    </row>
    <row r="321" spans="2:12" ht="14.25">
      <c r="B321" s="29">
        <f t="shared" si="44"/>
        <v>312</v>
      </c>
      <c r="C321" s="30">
        <f t="shared" si="45"/>
        <v>0</v>
      </c>
      <c r="D321" s="31">
        <f t="shared" si="46"/>
        <v>117952.89932255978</v>
      </c>
      <c r="E321" s="31">
        <f t="shared" si="40"/>
        <v>520.8509221262523</v>
      </c>
      <c r="F321" s="31">
        <f t="shared" si="41"/>
        <v>393.17633107519924</v>
      </c>
      <c r="G321" s="31">
        <f t="shared" si="47"/>
        <v>914.0272532014516</v>
      </c>
      <c r="H321" s="31">
        <f t="shared" si="42"/>
        <v>117432.04840043353</v>
      </c>
      <c r="I321" s="28">
        <f t="shared" si="43"/>
      </c>
      <c r="J321" s="32">
        <v>91.45</v>
      </c>
      <c r="K321" s="33">
        <f t="shared" si="48"/>
        <v>83587.79230527274</v>
      </c>
      <c r="L321" s="33">
        <f t="shared" si="49"/>
        <v>10739160.826219646</v>
      </c>
    </row>
    <row r="322" spans="2:12" ht="14.25">
      <c r="B322" s="29">
        <f t="shared" si="44"/>
        <v>313</v>
      </c>
      <c r="C322" s="30">
        <f t="shared" si="45"/>
        <v>0</v>
      </c>
      <c r="D322" s="31">
        <f t="shared" si="46"/>
        <v>117432.04840043353</v>
      </c>
      <c r="E322" s="31">
        <f t="shared" si="40"/>
        <v>522.5870918666733</v>
      </c>
      <c r="F322" s="31">
        <f t="shared" si="41"/>
        <v>391.44016133477845</v>
      </c>
      <c r="G322" s="31">
        <f t="shared" si="47"/>
        <v>914.0272532014517</v>
      </c>
      <c r="H322" s="31">
        <f t="shared" si="42"/>
        <v>116909.46130856685</v>
      </c>
      <c r="I322" s="28">
        <f t="shared" si="43"/>
      </c>
      <c r="J322" s="32">
        <v>91.45</v>
      </c>
      <c r="K322" s="33">
        <f t="shared" si="48"/>
        <v>83587.79230527276</v>
      </c>
      <c r="L322" s="33">
        <f t="shared" si="49"/>
        <v>10691370.23666844</v>
      </c>
    </row>
    <row r="323" spans="2:12" ht="14.25">
      <c r="B323" s="29">
        <f t="shared" si="44"/>
        <v>314</v>
      </c>
      <c r="C323" s="30">
        <f t="shared" si="45"/>
        <v>0</v>
      </c>
      <c r="D323" s="31">
        <f t="shared" si="46"/>
        <v>116909.46130856685</v>
      </c>
      <c r="E323" s="31">
        <f t="shared" si="40"/>
        <v>524.3290488395619</v>
      </c>
      <c r="F323" s="31">
        <f t="shared" si="41"/>
        <v>389.6982043618895</v>
      </c>
      <c r="G323" s="31">
        <f t="shared" si="47"/>
        <v>914.0272532014515</v>
      </c>
      <c r="H323" s="31">
        <f t="shared" si="42"/>
        <v>116385.1322597273</v>
      </c>
      <c r="I323" s="28">
        <f t="shared" si="43"/>
      </c>
      <c r="J323" s="32">
        <v>91.45</v>
      </c>
      <c r="K323" s="33">
        <f t="shared" si="48"/>
        <v>83587.79230527274</v>
      </c>
      <c r="L323" s="33">
        <f t="shared" si="49"/>
        <v>10643420.345152061</v>
      </c>
    </row>
    <row r="324" spans="2:12" ht="14.25">
      <c r="B324" s="29">
        <f t="shared" si="44"/>
        <v>315</v>
      </c>
      <c r="C324" s="30">
        <f t="shared" si="45"/>
        <v>0</v>
      </c>
      <c r="D324" s="31">
        <f t="shared" si="46"/>
        <v>116385.1322597273</v>
      </c>
      <c r="E324" s="31">
        <f t="shared" si="40"/>
        <v>526.0768123356942</v>
      </c>
      <c r="F324" s="31">
        <f t="shared" si="41"/>
        <v>387.9504408657576</v>
      </c>
      <c r="G324" s="31">
        <f t="shared" si="47"/>
        <v>914.0272532014518</v>
      </c>
      <c r="H324" s="31">
        <f t="shared" si="42"/>
        <v>115859.0554473916</v>
      </c>
      <c r="I324" s="28">
        <f t="shared" si="43"/>
      </c>
      <c r="J324" s="32">
        <v>91.45</v>
      </c>
      <c r="K324" s="33">
        <f t="shared" si="48"/>
        <v>83587.79230527277</v>
      </c>
      <c r="L324" s="33">
        <f t="shared" si="49"/>
        <v>10595310.620663961</v>
      </c>
    </row>
    <row r="325" spans="2:12" ht="14.25">
      <c r="B325" s="29">
        <f t="shared" si="44"/>
        <v>316</v>
      </c>
      <c r="C325" s="30">
        <f t="shared" si="45"/>
        <v>0</v>
      </c>
      <c r="D325" s="31">
        <f t="shared" si="46"/>
        <v>115859.0554473916</v>
      </c>
      <c r="E325" s="31">
        <f t="shared" si="40"/>
        <v>527.8304017101467</v>
      </c>
      <c r="F325" s="31">
        <f t="shared" si="41"/>
        <v>386.1968514913053</v>
      </c>
      <c r="G325" s="31">
        <f t="shared" si="47"/>
        <v>914.027253201452</v>
      </c>
      <c r="H325" s="31">
        <f t="shared" si="42"/>
        <v>115331.22504568145</v>
      </c>
      <c r="I325" s="28">
        <f t="shared" si="43"/>
      </c>
      <c r="J325" s="32">
        <v>91.45</v>
      </c>
      <c r="K325" s="33">
        <f t="shared" si="48"/>
        <v>83587.79230527279</v>
      </c>
      <c r="L325" s="33">
        <f t="shared" si="49"/>
        <v>10547040.53042757</v>
      </c>
    </row>
    <row r="326" spans="2:12" ht="14.25">
      <c r="B326" s="29">
        <f t="shared" si="44"/>
        <v>317</v>
      </c>
      <c r="C326" s="30">
        <f t="shared" si="45"/>
        <v>0</v>
      </c>
      <c r="D326" s="31">
        <f t="shared" si="46"/>
        <v>115331.22504568145</v>
      </c>
      <c r="E326" s="31">
        <f t="shared" si="40"/>
        <v>529.589836382514</v>
      </c>
      <c r="F326" s="31">
        <f t="shared" si="41"/>
        <v>384.4374168189382</v>
      </c>
      <c r="G326" s="31">
        <f t="shared" si="47"/>
        <v>914.0272532014523</v>
      </c>
      <c r="H326" s="31">
        <f t="shared" si="42"/>
        <v>114801.63520929894</v>
      </c>
      <c r="I326" s="28">
        <f t="shared" si="43"/>
      </c>
      <c r="J326" s="32">
        <v>91.45</v>
      </c>
      <c r="K326" s="33">
        <f t="shared" si="48"/>
        <v>83587.79230527281</v>
      </c>
      <c r="L326" s="33">
        <f t="shared" si="49"/>
        <v>10498609.539890388</v>
      </c>
    </row>
    <row r="327" spans="2:12" ht="14.25">
      <c r="B327" s="29">
        <f t="shared" si="44"/>
        <v>318</v>
      </c>
      <c r="C327" s="30">
        <f t="shared" si="45"/>
        <v>0</v>
      </c>
      <c r="D327" s="31">
        <f t="shared" si="46"/>
        <v>114801.63520929894</v>
      </c>
      <c r="E327" s="31">
        <f t="shared" si="40"/>
        <v>531.355135837122</v>
      </c>
      <c r="F327" s="31">
        <f t="shared" si="41"/>
        <v>382.6721173643298</v>
      </c>
      <c r="G327" s="31">
        <f t="shared" si="47"/>
        <v>914.0272532014518</v>
      </c>
      <c r="H327" s="31">
        <f t="shared" si="42"/>
        <v>114270.28007346182</v>
      </c>
      <c r="I327" s="28">
        <f t="shared" si="43"/>
      </c>
      <c r="J327" s="32">
        <v>91.45</v>
      </c>
      <c r="K327" s="33">
        <f t="shared" si="48"/>
        <v>83587.79230527277</v>
      </c>
      <c r="L327" s="33">
        <f t="shared" si="49"/>
        <v>10450017.112718083</v>
      </c>
    </row>
    <row r="328" spans="2:12" ht="14.25">
      <c r="B328" s="29">
        <f t="shared" si="44"/>
        <v>319</v>
      </c>
      <c r="C328" s="30">
        <f t="shared" si="45"/>
        <v>0</v>
      </c>
      <c r="D328" s="31">
        <f t="shared" si="46"/>
        <v>114270.28007346182</v>
      </c>
      <c r="E328" s="31">
        <f t="shared" si="40"/>
        <v>533.1263196232462</v>
      </c>
      <c r="F328" s="31">
        <f t="shared" si="41"/>
        <v>380.9009335782061</v>
      </c>
      <c r="G328" s="31">
        <f t="shared" si="47"/>
        <v>914.0272532014524</v>
      </c>
      <c r="H328" s="31">
        <f t="shared" si="42"/>
        <v>113737.15375383857</v>
      </c>
      <c r="I328" s="28">
        <f t="shared" si="43"/>
      </c>
      <c r="J328" s="32">
        <v>91.45</v>
      </c>
      <c r="K328" s="33">
        <f t="shared" si="48"/>
        <v>83587.79230527281</v>
      </c>
      <c r="L328" s="33">
        <f t="shared" si="49"/>
        <v>10401262.710788539</v>
      </c>
    </row>
    <row r="329" spans="2:12" ht="14.25">
      <c r="B329" s="29">
        <f t="shared" si="44"/>
        <v>320</v>
      </c>
      <c r="C329" s="30">
        <f t="shared" si="45"/>
        <v>0</v>
      </c>
      <c r="D329" s="31">
        <f t="shared" si="46"/>
        <v>113737.15375383857</v>
      </c>
      <c r="E329" s="31">
        <f t="shared" si="40"/>
        <v>534.9034073553237</v>
      </c>
      <c r="F329" s="31">
        <f t="shared" si="41"/>
        <v>379.12384584612863</v>
      </c>
      <c r="G329" s="31">
        <f t="shared" si="47"/>
        <v>914.0272532014524</v>
      </c>
      <c r="H329" s="31">
        <f t="shared" si="42"/>
        <v>113202.25034648326</v>
      </c>
      <c r="I329" s="28">
        <f t="shared" si="43"/>
      </c>
      <c r="J329" s="32">
        <v>91.45</v>
      </c>
      <c r="K329" s="33">
        <f t="shared" si="48"/>
        <v>83587.79230527281</v>
      </c>
      <c r="L329" s="33">
        <f t="shared" si="49"/>
        <v>10352345.794185894</v>
      </c>
    </row>
    <row r="330" spans="2:12" ht="14.25">
      <c r="B330" s="29">
        <f t="shared" si="44"/>
        <v>321</v>
      </c>
      <c r="C330" s="30">
        <f t="shared" si="45"/>
        <v>0</v>
      </c>
      <c r="D330" s="31">
        <f t="shared" si="46"/>
        <v>113202.25034648326</v>
      </c>
      <c r="E330" s="31">
        <f aca="true" t="shared" si="50" ref="E330:E393">IF(B330="","",G330-F330)</f>
        <v>536.6864187131752</v>
      </c>
      <c r="F330" s="31">
        <f aca="true" t="shared" si="51" ref="F330:F393">IF(B330="","",D330*Vextir/12)</f>
        <v>377.34083448827755</v>
      </c>
      <c r="G330" s="31">
        <f t="shared" si="47"/>
        <v>914.0272532014527</v>
      </c>
      <c r="H330" s="31">
        <f aca="true" t="shared" si="52" ref="H330:H393">IF(B330="","",D330-E330)</f>
        <v>112665.56392777008</v>
      </c>
      <c r="I330" s="28">
        <f aca="true" t="shared" si="53" ref="I330:I393">IF((OR(B330="",I329="")),"",I329*(1+Mán.verðbólga))</f>
      </c>
      <c r="J330" s="32">
        <v>91.45</v>
      </c>
      <c r="K330" s="33">
        <f t="shared" si="48"/>
        <v>83587.79230527286</v>
      </c>
      <c r="L330" s="33">
        <f t="shared" si="49"/>
        <v>10303265.821194574</v>
      </c>
    </row>
    <row r="331" spans="2:12" ht="14.25">
      <c r="B331" s="29">
        <f aca="true" t="shared" si="54" ref="B331:B394">IF(OR(B330="",B330=Fj.afborgana),"",B330+1)</f>
        <v>322</v>
      </c>
      <c r="C331" s="30">
        <f aca="true" t="shared" si="55" ref="C331:C394">IF(B331="","",IF(Verðbólga=0,0,+H330*I331/I330-H330))</f>
        <v>0</v>
      </c>
      <c r="D331" s="31">
        <f aca="true" t="shared" si="56" ref="D331:D394">IF(B331="","",IF(OR(Verðbólga="",Verðbólga=0),H330,H330*I331/I330))</f>
        <v>112665.56392777008</v>
      </c>
      <c r="E331" s="31">
        <f t="shared" si="50"/>
        <v>538.4753734422193</v>
      </c>
      <c r="F331" s="31">
        <f t="shared" si="51"/>
        <v>375.5518797592336</v>
      </c>
      <c r="G331" s="31">
        <f aca="true" t="shared" si="57" ref="G331:G394">IF(B331="","",PMT(Vextir/12,Fj.afborgana-B330,-D331))</f>
        <v>914.0272532014528</v>
      </c>
      <c r="H331" s="31">
        <f t="shared" si="52"/>
        <v>112127.08855432787</v>
      </c>
      <c r="I331" s="28">
        <f t="shared" si="53"/>
      </c>
      <c r="J331" s="32">
        <v>91.45</v>
      </c>
      <c r="K331" s="33">
        <f aca="true" t="shared" si="58" ref="K331:K394">J331*G331</f>
        <v>83587.79230527286</v>
      </c>
      <c r="L331" s="33">
        <f aca="true" t="shared" si="59" ref="L331:L394">H331*J331</f>
        <v>10254022.248293284</v>
      </c>
    </row>
    <row r="332" spans="2:12" ht="14.25">
      <c r="B332" s="29">
        <f t="shared" si="54"/>
        <v>323</v>
      </c>
      <c r="C332" s="30">
        <f t="shared" si="55"/>
        <v>0</v>
      </c>
      <c r="D332" s="31">
        <f t="shared" si="56"/>
        <v>112127.08855432787</v>
      </c>
      <c r="E332" s="31">
        <f t="shared" si="50"/>
        <v>540.2702913536936</v>
      </c>
      <c r="F332" s="31">
        <f t="shared" si="51"/>
        <v>373.7569618477596</v>
      </c>
      <c r="G332" s="31">
        <f t="shared" si="57"/>
        <v>914.0272532014532</v>
      </c>
      <c r="H332" s="31">
        <f t="shared" si="52"/>
        <v>111586.81826297418</v>
      </c>
      <c r="I332" s="28">
        <f t="shared" si="53"/>
      </c>
      <c r="J332" s="32">
        <v>91.45</v>
      </c>
      <c r="K332" s="33">
        <f t="shared" si="58"/>
        <v>83587.79230527289</v>
      </c>
      <c r="L332" s="33">
        <f t="shared" si="59"/>
        <v>10204614.530148989</v>
      </c>
    </row>
    <row r="333" spans="2:12" ht="14.25">
      <c r="B333" s="29">
        <f t="shared" si="54"/>
        <v>324</v>
      </c>
      <c r="C333" s="30">
        <f t="shared" si="55"/>
        <v>0</v>
      </c>
      <c r="D333" s="31">
        <f t="shared" si="56"/>
        <v>111586.81826297418</v>
      </c>
      <c r="E333" s="31">
        <f t="shared" si="50"/>
        <v>542.0711923248728</v>
      </c>
      <c r="F333" s="31">
        <f t="shared" si="51"/>
        <v>371.9560608765806</v>
      </c>
      <c r="G333" s="31">
        <f t="shared" si="57"/>
        <v>914.0272532014533</v>
      </c>
      <c r="H333" s="31">
        <f t="shared" si="52"/>
        <v>111044.7470706493</v>
      </c>
      <c r="I333" s="28">
        <f t="shared" si="53"/>
      </c>
      <c r="J333" s="32">
        <v>91.45</v>
      </c>
      <c r="K333" s="33">
        <f t="shared" si="58"/>
        <v>83587.7923052729</v>
      </c>
      <c r="L333" s="33">
        <f t="shared" si="59"/>
        <v>10155042.11961088</v>
      </c>
    </row>
    <row r="334" spans="2:12" ht="14.25">
      <c r="B334" s="29">
        <f t="shared" si="54"/>
        <v>325</v>
      </c>
      <c r="C334" s="30">
        <f t="shared" si="55"/>
        <v>0</v>
      </c>
      <c r="D334" s="31">
        <f t="shared" si="56"/>
        <v>111044.7470706493</v>
      </c>
      <c r="E334" s="31">
        <f t="shared" si="50"/>
        <v>543.8780962992887</v>
      </c>
      <c r="F334" s="31">
        <f t="shared" si="51"/>
        <v>370.14915690216435</v>
      </c>
      <c r="G334" s="31">
        <f t="shared" si="57"/>
        <v>914.027253201453</v>
      </c>
      <c r="H334" s="31">
        <f t="shared" si="52"/>
        <v>110500.86897435001</v>
      </c>
      <c r="I334" s="28">
        <f t="shared" si="53"/>
      </c>
      <c r="J334" s="32">
        <v>91.45</v>
      </c>
      <c r="K334" s="33">
        <f t="shared" si="58"/>
        <v>83587.79230527289</v>
      </c>
      <c r="L334" s="33">
        <f t="shared" si="59"/>
        <v>10105304.46770431</v>
      </c>
    </row>
    <row r="335" spans="2:12" ht="14.25">
      <c r="B335" s="29">
        <f t="shared" si="54"/>
        <v>326</v>
      </c>
      <c r="C335" s="30">
        <f t="shared" si="55"/>
        <v>0</v>
      </c>
      <c r="D335" s="31">
        <f t="shared" si="56"/>
        <v>110500.86897435001</v>
      </c>
      <c r="E335" s="31">
        <f t="shared" si="50"/>
        <v>545.6910232869534</v>
      </c>
      <c r="F335" s="31">
        <f t="shared" si="51"/>
        <v>368.33622991450005</v>
      </c>
      <c r="G335" s="31">
        <f t="shared" si="57"/>
        <v>914.0272532014534</v>
      </c>
      <c r="H335" s="31">
        <f t="shared" si="52"/>
        <v>109955.17795106306</v>
      </c>
      <c r="I335" s="28">
        <f t="shared" si="53"/>
      </c>
      <c r="J335" s="32">
        <v>91.45</v>
      </c>
      <c r="K335" s="33">
        <f t="shared" si="58"/>
        <v>83587.79230527292</v>
      </c>
      <c r="L335" s="33">
        <f t="shared" si="59"/>
        <v>10055401.023624716</v>
      </c>
    </row>
    <row r="336" spans="2:12" ht="14.25">
      <c r="B336" s="29">
        <f t="shared" si="54"/>
        <v>327</v>
      </c>
      <c r="C336" s="30">
        <f t="shared" si="55"/>
        <v>0</v>
      </c>
      <c r="D336" s="31">
        <f t="shared" si="56"/>
        <v>109955.17795106306</v>
      </c>
      <c r="E336" s="31">
        <f t="shared" si="50"/>
        <v>547.5099933645765</v>
      </c>
      <c r="F336" s="31">
        <f t="shared" si="51"/>
        <v>366.5172598368769</v>
      </c>
      <c r="G336" s="31">
        <f t="shared" si="57"/>
        <v>914.0272532014535</v>
      </c>
      <c r="H336" s="31">
        <f t="shared" si="52"/>
        <v>109407.66795769848</v>
      </c>
      <c r="I336" s="28">
        <f t="shared" si="53"/>
      </c>
      <c r="J336" s="32">
        <v>91.45</v>
      </c>
      <c r="K336" s="33">
        <f t="shared" si="58"/>
        <v>83587.79230527293</v>
      </c>
      <c r="L336" s="33">
        <f t="shared" si="59"/>
        <v>10005331.234731525</v>
      </c>
    </row>
    <row r="337" spans="2:12" ht="14.25">
      <c r="B337" s="29">
        <f t="shared" si="54"/>
        <v>328</v>
      </c>
      <c r="C337" s="30">
        <f t="shared" si="55"/>
        <v>0</v>
      </c>
      <c r="D337" s="31">
        <f t="shared" si="56"/>
        <v>109407.66795769848</v>
      </c>
      <c r="E337" s="31">
        <f t="shared" si="50"/>
        <v>549.3350266757918</v>
      </c>
      <c r="F337" s="31">
        <f t="shared" si="51"/>
        <v>364.6922265256616</v>
      </c>
      <c r="G337" s="31">
        <f t="shared" si="57"/>
        <v>914.0272532014534</v>
      </c>
      <c r="H337" s="31">
        <f t="shared" si="52"/>
        <v>108858.33293102268</v>
      </c>
      <c r="I337" s="28">
        <f t="shared" si="53"/>
      </c>
      <c r="J337" s="32">
        <v>91.45</v>
      </c>
      <c r="K337" s="33">
        <f t="shared" si="58"/>
        <v>83587.79230527292</v>
      </c>
      <c r="L337" s="33">
        <f t="shared" si="59"/>
        <v>9955094.546542024</v>
      </c>
    </row>
    <row r="338" spans="2:12" ht="14.25">
      <c r="B338" s="29">
        <f t="shared" si="54"/>
        <v>329</v>
      </c>
      <c r="C338" s="30">
        <f t="shared" si="55"/>
        <v>0</v>
      </c>
      <c r="D338" s="31">
        <f t="shared" si="56"/>
        <v>108858.33293102268</v>
      </c>
      <c r="E338" s="31">
        <f t="shared" si="50"/>
        <v>551.1661434313778</v>
      </c>
      <c r="F338" s="31">
        <f t="shared" si="51"/>
        <v>362.86110977007564</v>
      </c>
      <c r="G338" s="31">
        <f t="shared" si="57"/>
        <v>914.0272532014535</v>
      </c>
      <c r="H338" s="31">
        <f t="shared" si="52"/>
        <v>108307.16678759131</v>
      </c>
      <c r="I338" s="28">
        <f t="shared" si="53"/>
      </c>
      <c r="J338" s="32">
        <v>91.45</v>
      </c>
      <c r="K338" s="33">
        <f t="shared" si="58"/>
        <v>83587.79230527293</v>
      </c>
      <c r="L338" s="33">
        <f t="shared" si="59"/>
        <v>9904690.402725225</v>
      </c>
    </row>
    <row r="339" spans="2:12" ht="14.25">
      <c r="B339" s="29">
        <f t="shared" si="54"/>
        <v>330</v>
      </c>
      <c r="C339" s="30">
        <f t="shared" si="55"/>
        <v>0</v>
      </c>
      <c r="D339" s="31">
        <f t="shared" si="56"/>
        <v>108307.16678759131</v>
      </c>
      <c r="E339" s="31">
        <f t="shared" si="50"/>
        <v>553.0033639094827</v>
      </c>
      <c r="F339" s="31">
        <f t="shared" si="51"/>
        <v>361.02388929197105</v>
      </c>
      <c r="G339" s="31">
        <f t="shared" si="57"/>
        <v>914.0272532014537</v>
      </c>
      <c r="H339" s="31">
        <f t="shared" si="52"/>
        <v>107754.16342368184</v>
      </c>
      <c r="I339" s="28">
        <f t="shared" si="53"/>
      </c>
      <c r="J339" s="32">
        <v>91.45</v>
      </c>
      <c r="K339" s="33">
        <f t="shared" si="58"/>
        <v>83587.79230527295</v>
      </c>
      <c r="L339" s="33">
        <f t="shared" si="59"/>
        <v>9854118.245095704</v>
      </c>
    </row>
    <row r="340" spans="2:12" ht="14.25">
      <c r="B340" s="29">
        <f t="shared" si="54"/>
        <v>331</v>
      </c>
      <c r="C340" s="30">
        <f t="shared" si="55"/>
        <v>0</v>
      </c>
      <c r="D340" s="31">
        <f t="shared" si="56"/>
        <v>107754.16342368184</v>
      </c>
      <c r="E340" s="31">
        <f t="shared" si="50"/>
        <v>554.8467084558476</v>
      </c>
      <c r="F340" s="31">
        <f t="shared" si="51"/>
        <v>359.18054474560614</v>
      </c>
      <c r="G340" s="31">
        <f t="shared" si="57"/>
        <v>914.0272532014538</v>
      </c>
      <c r="H340" s="31">
        <f t="shared" si="52"/>
        <v>107199.31671522598</v>
      </c>
      <c r="I340" s="28">
        <f t="shared" si="53"/>
      </c>
      <c r="J340" s="32">
        <v>91.45</v>
      </c>
      <c r="K340" s="33">
        <f t="shared" si="58"/>
        <v>83587.79230527296</v>
      </c>
      <c r="L340" s="33">
        <f t="shared" si="59"/>
        <v>9803377.513607416</v>
      </c>
    </row>
    <row r="341" spans="2:12" ht="14.25">
      <c r="B341" s="29">
        <f t="shared" si="54"/>
        <v>332</v>
      </c>
      <c r="C341" s="30">
        <f t="shared" si="55"/>
        <v>0</v>
      </c>
      <c r="D341" s="31">
        <f t="shared" si="56"/>
        <v>107199.31671522598</v>
      </c>
      <c r="E341" s="31">
        <f t="shared" si="50"/>
        <v>556.6961974840343</v>
      </c>
      <c r="F341" s="31">
        <f t="shared" si="51"/>
        <v>357.33105571742</v>
      </c>
      <c r="G341" s="31">
        <f t="shared" si="57"/>
        <v>914.0272532014543</v>
      </c>
      <c r="H341" s="31">
        <f t="shared" si="52"/>
        <v>106642.62051774195</v>
      </c>
      <c r="I341" s="28">
        <f t="shared" si="53"/>
      </c>
      <c r="J341" s="32">
        <v>91.45</v>
      </c>
      <c r="K341" s="33">
        <f t="shared" si="58"/>
        <v>83587.792305273</v>
      </c>
      <c r="L341" s="33">
        <f t="shared" si="59"/>
        <v>9752467.646347502</v>
      </c>
    </row>
    <row r="342" spans="2:12" ht="14.25">
      <c r="B342" s="29">
        <f t="shared" si="54"/>
        <v>333</v>
      </c>
      <c r="C342" s="30">
        <f t="shared" si="55"/>
        <v>0</v>
      </c>
      <c r="D342" s="31">
        <f t="shared" si="56"/>
        <v>106642.62051774195</v>
      </c>
      <c r="E342" s="31">
        <f t="shared" si="50"/>
        <v>558.5518514756475</v>
      </c>
      <c r="F342" s="31">
        <f t="shared" si="51"/>
        <v>355.4754017258065</v>
      </c>
      <c r="G342" s="31">
        <f t="shared" si="57"/>
        <v>914.027253201454</v>
      </c>
      <c r="H342" s="31">
        <f t="shared" si="52"/>
        <v>106084.0686662663</v>
      </c>
      <c r="I342" s="28">
        <f t="shared" si="53"/>
      </c>
      <c r="J342" s="32">
        <v>91.45</v>
      </c>
      <c r="K342" s="33">
        <f t="shared" si="58"/>
        <v>83587.79230527296</v>
      </c>
      <c r="L342" s="33">
        <f t="shared" si="59"/>
        <v>9701388.079530055</v>
      </c>
    </row>
    <row r="343" spans="2:12" ht="14.25">
      <c r="B343" s="29">
        <f t="shared" si="54"/>
        <v>334</v>
      </c>
      <c r="C343" s="30">
        <f t="shared" si="55"/>
        <v>0</v>
      </c>
      <c r="D343" s="31">
        <f t="shared" si="56"/>
        <v>106084.0686662663</v>
      </c>
      <c r="E343" s="31">
        <f t="shared" si="50"/>
        <v>560.4136909805663</v>
      </c>
      <c r="F343" s="31">
        <f t="shared" si="51"/>
        <v>353.6135622208877</v>
      </c>
      <c r="G343" s="31">
        <f t="shared" si="57"/>
        <v>914.0272532014541</v>
      </c>
      <c r="H343" s="31">
        <f t="shared" si="52"/>
        <v>105523.65497528574</v>
      </c>
      <c r="I343" s="28">
        <f t="shared" si="53"/>
      </c>
      <c r="J343" s="32">
        <v>91.45</v>
      </c>
      <c r="K343" s="33">
        <f t="shared" si="58"/>
        <v>83587.79230527297</v>
      </c>
      <c r="L343" s="33">
        <f t="shared" si="59"/>
        <v>9650138.24748988</v>
      </c>
    </row>
    <row r="344" spans="2:12" ht="14.25">
      <c r="B344" s="29">
        <f t="shared" si="54"/>
        <v>335</v>
      </c>
      <c r="C344" s="30">
        <f t="shared" si="55"/>
        <v>0</v>
      </c>
      <c r="D344" s="31">
        <f t="shared" si="56"/>
        <v>105523.65497528574</v>
      </c>
      <c r="E344" s="31">
        <f t="shared" si="50"/>
        <v>562.2817366171687</v>
      </c>
      <c r="F344" s="31">
        <f t="shared" si="51"/>
        <v>351.7455165842858</v>
      </c>
      <c r="G344" s="31">
        <f t="shared" si="57"/>
        <v>914.0272532014545</v>
      </c>
      <c r="H344" s="31">
        <f t="shared" si="52"/>
        <v>104961.37323866857</v>
      </c>
      <c r="I344" s="28">
        <f t="shared" si="53"/>
      </c>
      <c r="J344" s="32">
        <v>91.45</v>
      </c>
      <c r="K344" s="33">
        <f t="shared" si="58"/>
        <v>83587.79230527302</v>
      </c>
      <c r="L344" s="33">
        <f t="shared" si="59"/>
        <v>9598717.582676241</v>
      </c>
    </row>
    <row r="345" spans="2:12" ht="14.25">
      <c r="B345" s="29">
        <f t="shared" si="54"/>
        <v>336</v>
      </c>
      <c r="C345" s="30">
        <f t="shared" si="55"/>
        <v>0</v>
      </c>
      <c r="D345" s="31">
        <f t="shared" si="56"/>
        <v>104961.37323866857</v>
      </c>
      <c r="E345" s="31">
        <f t="shared" si="50"/>
        <v>564.1560090725593</v>
      </c>
      <c r="F345" s="31">
        <f t="shared" si="51"/>
        <v>349.8712441288953</v>
      </c>
      <c r="G345" s="31">
        <f t="shared" si="57"/>
        <v>914.0272532014545</v>
      </c>
      <c r="H345" s="31">
        <f t="shared" si="52"/>
        <v>104397.21722959602</v>
      </c>
      <c r="I345" s="28">
        <f t="shared" si="53"/>
      </c>
      <c r="J345" s="32">
        <v>91.45</v>
      </c>
      <c r="K345" s="33">
        <f t="shared" si="58"/>
        <v>83587.79230527302</v>
      </c>
      <c r="L345" s="33">
        <f t="shared" si="59"/>
        <v>9547125.515646556</v>
      </c>
    </row>
    <row r="346" spans="2:12" ht="14.25">
      <c r="B346" s="29">
        <f t="shared" si="54"/>
        <v>337</v>
      </c>
      <c r="C346" s="30">
        <f t="shared" si="55"/>
        <v>0</v>
      </c>
      <c r="D346" s="31">
        <f t="shared" si="56"/>
        <v>104397.21722959602</v>
      </c>
      <c r="E346" s="31">
        <f t="shared" si="50"/>
        <v>566.0365291028015</v>
      </c>
      <c r="F346" s="31">
        <f t="shared" si="51"/>
        <v>347.9907240986534</v>
      </c>
      <c r="G346" s="31">
        <f t="shared" si="57"/>
        <v>914.027253201455</v>
      </c>
      <c r="H346" s="31">
        <f t="shared" si="52"/>
        <v>103831.18070049322</v>
      </c>
      <c r="I346" s="28">
        <f t="shared" si="53"/>
      </c>
      <c r="J346" s="32">
        <v>91.45</v>
      </c>
      <c r="K346" s="33">
        <f t="shared" si="58"/>
        <v>83587.79230527306</v>
      </c>
      <c r="L346" s="33">
        <f t="shared" si="59"/>
        <v>9495361.475060105</v>
      </c>
    </row>
    <row r="347" spans="2:12" ht="14.25">
      <c r="B347" s="29">
        <f t="shared" si="54"/>
        <v>338</v>
      </c>
      <c r="C347" s="30">
        <f t="shared" si="55"/>
        <v>0</v>
      </c>
      <c r="D347" s="31">
        <f t="shared" si="56"/>
        <v>103831.18070049322</v>
      </c>
      <c r="E347" s="31">
        <f t="shared" si="50"/>
        <v>567.9233175331442</v>
      </c>
      <c r="F347" s="31">
        <f t="shared" si="51"/>
        <v>346.1039356683107</v>
      </c>
      <c r="G347" s="31">
        <f t="shared" si="57"/>
        <v>914.0272532014549</v>
      </c>
      <c r="H347" s="31">
        <f t="shared" si="52"/>
        <v>103263.25738296007</v>
      </c>
      <c r="I347" s="28">
        <f t="shared" si="53"/>
      </c>
      <c r="J347" s="32">
        <v>91.45</v>
      </c>
      <c r="K347" s="33">
        <f t="shared" si="58"/>
        <v>83587.79230527305</v>
      </c>
      <c r="L347" s="33">
        <f t="shared" si="59"/>
        <v>9443424.8876717</v>
      </c>
    </row>
    <row r="348" spans="2:12" ht="14.25">
      <c r="B348" s="29">
        <f t="shared" si="54"/>
        <v>339</v>
      </c>
      <c r="C348" s="30">
        <f t="shared" si="55"/>
        <v>0</v>
      </c>
      <c r="D348" s="31">
        <f t="shared" si="56"/>
        <v>103263.25738296007</v>
      </c>
      <c r="E348" s="31">
        <f t="shared" si="50"/>
        <v>569.8163952582552</v>
      </c>
      <c r="F348" s="31">
        <f t="shared" si="51"/>
        <v>344.2108579432002</v>
      </c>
      <c r="G348" s="31">
        <f t="shared" si="57"/>
        <v>914.0272532014553</v>
      </c>
      <c r="H348" s="31">
        <f t="shared" si="52"/>
        <v>102693.44098770182</v>
      </c>
      <c r="I348" s="28">
        <f t="shared" si="53"/>
      </c>
      <c r="J348" s="32">
        <v>91.45</v>
      </c>
      <c r="K348" s="33">
        <f t="shared" si="58"/>
        <v>83587.79230527309</v>
      </c>
      <c r="L348" s="33">
        <f t="shared" si="59"/>
        <v>9391315.17832533</v>
      </c>
    </row>
    <row r="349" spans="2:12" ht="14.25">
      <c r="B349" s="29">
        <f t="shared" si="54"/>
        <v>340</v>
      </c>
      <c r="C349" s="30">
        <f t="shared" si="55"/>
        <v>0</v>
      </c>
      <c r="D349" s="31">
        <f t="shared" si="56"/>
        <v>102693.44098770182</v>
      </c>
      <c r="E349" s="31">
        <f t="shared" si="50"/>
        <v>571.7157832424493</v>
      </c>
      <c r="F349" s="31">
        <f t="shared" si="51"/>
        <v>342.31146995900605</v>
      </c>
      <c r="G349" s="31">
        <f t="shared" si="57"/>
        <v>914.0272532014554</v>
      </c>
      <c r="H349" s="31">
        <f t="shared" si="52"/>
        <v>102121.72520445936</v>
      </c>
      <c r="I349" s="28">
        <f t="shared" si="53"/>
      </c>
      <c r="J349" s="32">
        <v>91.45</v>
      </c>
      <c r="K349" s="33">
        <f t="shared" si="58"/>
        <v>83587.7923052731</v>
      </c>
      <c r="L349" s="33">
        <f t="shared" si="59"/>
        <v>9339031.769947808</v>
      </c>
    </row>
    <row r="350" spans="2:12" ht="14.25">
      <c r="B350" s="29">
        <f t="shared" si="54"/>
        <v>341</v>
      </c>
      <c r="C350" s="30">
        <f t="shared" si="55"/>
        <v>0</v>
      </c>
      <c r="D350" s="31">
        <f t="shared" si="56"/>
        <v>102121.72520445936</v>
      </c>
      <c r="E350" s="31">
        <f t="shared" si="50"/>
        <v>573.6215025199239</v>
      </c>
      <c r="F350" s="31">
        <f t="shared" si="51"/>
        <v>340.40575068153123</v>
      </c>
      <c r="G350" s="31">
        <f t="shared" si="57"/>
        <v>914.0272532014551</v>
      </c>
      <c r="H350" s="31">
        <f t="shared" si="52"/>
        <v>101548.10370193944</v>
      </c>
      <c r="I350" s="28">
        <f t="shared" si="53"/>
      </c>
      <c r="J350" s="32">
        <v>91.45</v>
      </c>
      <c r="K350" s="33">
        <f t="shared" si="58"/>
        <v>83587.79230527308</v>
      </c>
      <c r="L350" s="33">
        <f t="shared" si="59"/>
        <v>9286574.083542362</v>
      </c>
    </row>
    <row r="351" spans="2:12" ht="14.25">
      <c r="B351" s="29">
        <f t="shared" si="54"/>
        <v>342</v>
      </c>
      <c r="C351" s="30">
        <f t="shared" si="55"/>
        <v>0</v>
      </c>
      <c r="D351" s="31">
        <f t="shared" si="56"/>
        <v>101548.10370193944</v>
      </c>
      <c r="E351" s="31">
        <f t="shared" si="50"/>
        <v>575.5335741949905</v>
      </c>
      <c r="F351" s="31">
        <f t="shared" si="51"/>
        <v>338.4936790064648</v>
      </c>
      <c r="G351" s="31">
        <f t="shared" si="57"/>
        <v>914.0272532014553</v>
      </c>
      <c r="H351" s="31">
        <f t="shared" si="52"/>
        <v>100972.57012774445</v>
      </c>
      <c r="I351" s="28">
        <f t="shared" si="53"/>
      </c>
      <c r="J351" s="32">
        <v>91.45</v>
      </c>
      <c r="K351" s="33">
        <f t="shared" si="58"/>
        <v>83587.79230527309</v>
      </c>
      <c r="L351" s="33">
        <f t="shared" si="59"/>
        <v>9233941.53818223</v>
      </c>
    </row>
    <row r="352" spans="2:12" ht="14.25">
      <c r="B352" s="29">
        <f t="shared" si="54"/>
        <v>343</v>
      </c>
      <c r="C352" s="30">
        <f t="shared" si="55"/>
        <v>0</v>
      </c>
      <c r="D352" s="31">
        <f t="shared" si="56"/>
        <v>100972.57012774445</v>
      </c>
      <c r="E352" s="31">
        <f t="shared" si="50"/>
        <v>577.4520194423073</v>
      </c>
      <c r="F352" s="31">
        <f t="shared" si="51"/>
        <v>336.57523375914815</v>
      </c>
      <c r="G352" s="31">
        <f t="shared" si="57"/>
        <v>914.0272532014554</v>
      </c>
      <c r="H352" s="31">
        <f t="shared" si="52"/>
        <v>100395.11810830214</v>
      </c>
      <c r="I352" s="28">
        <f t="shared" si="53"/>
      </c>
      <c r="J352" s="32">
        <v>91.45</v>
      </c>
      <c r="K352" s="33">
        <f t="shared" si="58"/>
        <v>83587.7923052731</v>
      </c>
      <c r="L352" s="33">
        <f t="shared" si="59"/>
        <v>9181133.551004231</v>
      </c>
    </row>
    <row r="353" spans="2:12" ht="14.25">
      <c r="B353" s="29">
        <f t="shared" si="54"/>
        <v>344</v>
      </c>
      <c r="C353" s="30">
        <f t="shared" si="55"/>
        <v>0</v>
      </c>
      <c r="D353" s="31">
        <f t="shared" si="56"/>
        <v>100395.11810830214</v>
      </c>
      <c r="E353" s="31">
        <f t="shared" si="50"/>
        <v>579.3768595071153</v>
      </c>
      <c r="F353" s="31">
        <f t="shared" si="51"/>
        <v>334.6503936943405</v>
      </c>
      <c r="G353" s="31">
        <f t="shared" si="57"/>
        <v>914.0272532014559</v>
      </c>
      <c r="H353" s="31">
        <f t="shared" si="52"/>
        <v>99815.74124879502</v>
      </c>
      <c r="I353" s="28">
        <f t="shared" si="53"/>
      </c>
      <c r="J353" s="32">
        <v>91.45</v>
      </c>
      <c r="K353" s="33">
        <f t="shared" si="58"/>
        <v>83587.79230527315</v>
      </c>
      <c r="L353" s="33">
        <f t="shared" si="59"/>
        <v>9128149.537202304</v>
      </c>
    </row>
    <row r="354" spans="2:12" ht="14.25">
      <c r="B354" s="29">
        <f t="shared" si="54"/>
        <v>345</v>
      </c>
      <c r="C354" s="30">
        <f t="shared" si="55"/>
        <v>0</v>
      </c>
      <c r="D354" s="31">
        <f t="shared" si="56"/>
        <v>99815.74124879502</v>
      </c>
      <c r="E354" s="31">
        <f t="shared" si="50"/>
        <v>581.3081157054723</v>
      </c>
      <c r="F354" s="31">
        <f t="shared" si="51"/>
        <v>332.7191374959834</v>
      </c>
      <c r="G354" s="31">
        <f t="shared" si="57"/>
        <v>914.0272532014558</v>
      </c>
      <c r="H354" s="31">
        <f t="shared" si="52"/>
        <v>99234.43313308955</v>
      </c>
      <c r="I354" s="28">
        <f t="shared" si="53"/>
      </c>
      <c r="J354" s="32">
        <v>91.45</v>
      </c>
      <c r="K354" s="33">
        <f t="shared" si="58"/>
        <v>83587.79230527313</v>
      </c>
      <c r="L354" s="33">
        <f t="shared" si="59"/>
        <v>9074988.91002104</v>
      </c>
    </row>
    <row r="355" spans="2:12" ht="14.25">
      <c r="B355" s="29">
        <f t="shared" si="54"/>
        <v>346</v>
      </c>
      <c r="C355" s="30">
        <f t="shared" si="55"/>
        <v>0</v>
      </c>
      <c r="D355" s="31">
        <f t="shared" si="56"/>
        <v>99234.43313308955</v>
      </c>
      <c r="E355" s="31">
        <f t="shared" si="50"/>
        <v>583.2458094244903</v>
      </c>
      <c r="F355" s="31">
        <f t="shared" si="51"/>
        <v>330.7814437769652</v>
      </c>
      <c r="G355" s="31">
        <f t="shared" si="57"/>
        <v>914.0272532014556</v>
      </c>
      <c r="H355" s="31">
        <f t="shared" si="52"/>
        <v>98651.18732366506</v>
      </c>
      <c r="I355" s="28">
        <f t="shared" si="53"/>
      </c>
      <c r="J355" s="32">
        <v>91.45</v>
      </c>
      <c r="K355" s="33">
        <f t="shared" si="58"/>
        <v>83587.7923052731</v>
      </c>
      <c r="L355" s="33">
        <f t="shared" si="59"/>
        <v>9021651.080749169</v>
      </c>
    </row>
    <row r="356" spans="2:12" ht="14.25">
      <c r="B356" s="29">
        <f t="shared" si="54"/>
        <v>347</v>
      </c>
      <c r="C356" s="30">
        <f t="shared" si="55"/>
        <v>0</v>
      </c>
      <c r="D356" s="31">
        <f t="shared" si="56"/>
        <v>98651.18732366506</v>
      </c>
      <c r="E356" s="31">
        <f t="shared" si="50"/>
        <v>585.1899621225725</v>
      </c>
      <c r="F356" s="31">
        <f t="shared" si="51"/>
        <v>328.83729107888354</v>
      </c>
      <c r="G356" s="31">
        <f t="shared" si="57"/>
        <v>914.027253201456</v>
      </c>
      <c r="H356" s="31">
        <f t="shared" si="52"/>
        <v>98065.99736154248</v>
      </c>
      <c r="I356" s="28">
        <f t="shared" si="53"/>
      </c>
      <c r="J356" s="32">
        <v>91.45</v>
      </c>
      <c r="K356" s="33">
        <f t="shared" si="58"/>
        <v>83587.79230527315</v>
      </c>
      <c r="L356" s="33">
        <f t="shared" si="59"/>
        <v>8968135.45871306</v>
      </c>
    </row>
    <row r="357" spans="2:12" ht="14.25">
      <c r="B357" s="29">
        <f t="shared" si="54"/>
        <v>348</v>
      </c>
      <c r="C357" s="30">
        <f t="shared" si="55"/>
        <v>0</v>
      </c>
      <c r="D357" s="31">
        <f t="shared" si="56"/>
        <v>98065.99736154248</v>
      </c>
      <c r="E357" s="31">
        <f t="shared" si="50"/>
        <v>587.1405953296478</v>
      </c>
      <c r="F357" s="31">
        <f t="shared" si="51"/>
        <v>326.88665787180827</v>
      </c>
      <c r="G357" s="31">
        <f t="shared" si="57"/>
        <v>914.0272532014561</v>
      </c>
      <c r="H357" s="31">
        <f t="shared" si="52"/>
        <v>97478.85676621283</v>
      </c>
      <c r="I357" s="28">
        <f t="shared" si="53"/>
      </c>
      <c r="J357" s="32">
        <v>91.45</v>
      </c>
      <c r="K357" s="33">
        <f t="shared" si="58"/>
        <v>83587.79230527316</v>
      </c>
      <c r="L357" s="33">
        <f t="shared" si="59"/>
        <v>8914441.451270163</v>
      </c>
    </row>
    <row r="358" spans="2:12" ht="14.25">
      <c r="B358" s="29">
        <f t="shared" si="54"/>
        <v>349</v>
      </c>
      <c r="C358" s="30">
        <f t="shared" si="55"/>
        <v>0</v>
      </c>
      <c r="D358" s="31">
        <f t="shared" si="56"/>
        <v>97478.85676621283</v>
      </c>
      <c r="E358" s="31">
        <f t="shared" si="50"/>
        <v>589.0977306474135</v>
      </c>
      <c r="F358" s="31">
        <f t="shared" si="51"/>
        <v>324.92952255404276</v>
      </c>
      <c r="G358" s="31">
        <f t="shared" si="57"/>
        <v>914.0272532014563</v>
      </c>
      <c r="H358" s="31">
        <f t="shared" si="52"/>
        <v>96889.75903556542</v>
      </c>
      <c r="I358" s="28">
        <f t="shared" si="53"/>
      </c>
      <c r="J358" s="32">
        <v>91.45</v>
      </c>
      <c r="K358" s="33">
        <f t="shared" si="58"/>
        <v>83587.79230527318</v>
      </c>
      <c r="L358" s="33">
        <f t="shared" si="59"/>
        <v>8860568.463802459</v>
      </c>
    </row>
    <row r="359" spans="2:12" ht="14.25">
      <c r="B359" s="29">
        <f t="shared" si="54"/>
        <v>350</v>
      </c>
      <c r="C359" s="30">
        <f t="shared" si="55"/>
        <v>0</v>
      </c>
      <c r="D359" s="31">
        <f t="shared" si="56"/>
        <v>96889.75903556542</v>
      </c>
      <c r="E359" s="31">
        <f t="shared" si="50"/>
        <v>591.0613897495716</v>
      </c>
      <c r="F359" s="31">
        <f t="shared" si="51"/>
        <v>322.9658634518848</v>
      </c>
      <c r="G359" s="31">
        <f t="shared" si="57"/>
        <v>914.0272532014565</v>
      </c>
      <c r="H359" s="31">
        <f t="shared" si="52"/>
        <v>96298.69764581585</v>
      </c>
      <c r="I359" s="28">
        <f t="shared" si="53"/>
      </c>
      <c r="J359" s="32">
        <v>91.45</v>
      </c>
      <c r="K359" s="33">
        <f t="shared" si="58"/>
        <v>83587.7923052732</v>
      </c>
      <c r="L359" s="33">
        <f t="shared" si="59"/>
        <v>8806515.89970986</v>
      </c>
    </row>
    <row r="360" spans="2:12" ht="14.25">
      <c r="B360" s="29">
        <f t="shared" si="54"/>
        <v>351</v>
      </c>
      <c r="C360" s="30">
        <f t="shared" si="55"/>
        <v>0</v>
      </c>
      <c r="D360" s="31">
        <f t="shared" si="56"/>
        <v>96298.69764581585</v>
      </c>
      <c r="E360" s="31">
        <f t="shared" si="50"/>
        <v>593.0315943820706</v>
      </c>
      <c r="F360" s="31">
        <f t="shared" si="51"/>
        <v>320.99565881938616</v>
      </c>
      <c r="G360" s="31">
        <f t="shared" si="57"/>
        <v>914.0272532014567</v>
      </c>
      <c r="H360" s="31">
        <f t="shared" si="52"/>
        <v>95705.66605143377</v>
      </c>
      <c r="I360" s="28">
        <f t="shared" si="53"/>
      </c>
      <c r="J360" s="32">
        <v>91.45</v>
      </c>
      <c r="K360" s="33">
        <f t="shared" si="58"/>
        <v>83587.79230527322</v>
      </c>
      <c r="L360" s="33">
        <f t="shared" si="59"/>
        <v>8752283.160403619</v>
      </c>
    </row>
    <row r="361" spans="2:12" ht="14.25">
      <c r="B361" s="29">
        <f t="shared" si="54"/>
        <v>352</v>
      </c>
      <c r="C361" s="30">
        <f t="shared" si="55"/>
        <v>0</v>
      </c>
      <c r="D361" s="31">
        <f t="shared" si="56"/>
        <v>95705.66605143377</v>
      </c>
      <c r="E361" s="31">
        <f t="shared" si="50"/>
        <v>595.0083663633441</v>
      </c>
      <c r="F361" s="31">
        <f t="shared" si="51"/>
        <v>319.01888683811256</v>
      </c>
      <c r="G361" s="31">
        <f t="shared" si="57"/>
        <v>914.0272532014567</v>
      </c>
      <c r="H361" s="31">
        <f t="shared" si="52"/>
        <v>95110.65768507043</v>
      </c>
      <c r="I361" s="28">
        <f t="shared" si="53"/>
      </c>
      <c r="J361" s="32">
        <v>91.45</v>
      </c>
      <c r="K361" s="33">
        <f t="shared" si="58"/>
        <v>83587.79230527322</v>
      </c>
      <c r="L361" s="33">
        <f t="shared" si="59"/>
        <v>8697869.645299692</v>
      </c>
    </row>
    <row r="362" spans="2:12" ht="14.25">
      <c r="B362" s="29">
        <f t="shared" si="54"/>
        <v>353</v>
      </c>
      <c r="C362" s="30">
        <f t="shared" si="55"/>
        <v>0</v>
      </c>
      <c r="D362" s="31">
        <f t="shared" si="56"/>
        <v>95110.65768507043</v>
      </c>
      <c r="E362" s="31">
        <f t="shared" si="50"/>
        <v>596.9917275845555</v>
      </c>
      <c r="F362" s="31">
        <f t="shared" si="51"/>
        <v>317.03552561690145</v>
      </c>
      <c r="G362" s="31">
        <f t="shared" si="57"/>
        <v>914.0272532014569</v>
      </c>
      <c r="H362" s="31">
        <f t="shared" si="52"/>
        <v>94513.66595748588</v>
      </c>
      <c r="I362" s="28">
        <f t="shared" si="53"/>
      </c>
      <c r="J362" s="32">
        <v>91.45</v>
      </c>
      <c r="K362" s="33">
        <f t="shared" si="58"/>
        <v>83587.79230527324</v>
      </c>
      <c r="L362" s="33">
        <f t="shared" si="59"/>
        <v>8643274.751812084</v>
      </c>
    </row>
    <row r="363" spans="2:12" ht="14.25">
      <c r="B363" s="29">
        <f t="shared" si="54"/>
        <v>354</v>
      </c>
      <c r="C363" s="30">
        <f t="shared" si="55"/>
        <v>0</v>
      </c>
      <c r="D363" s="31">
        <f t="shared" si="56"/>
        <v>94513.66595748588</v>
      </c>
      <c r="E363" s="31">
        <f t="shared" si="50"/>
        <v>598.9817000098376</v>
      </c>
      <c r="F363" s="31">
        <f t="shared" si="51"/>
        <v>315.0455531916196</v>
      </c>
      <c r="G363" s="31">
        <f t="shared" si="57"/>
        <v>914.0272532014571</v>
      </c>
      <c r="H363" s="31">
        <f t="shared" si="52"/>
        <v>93914.68425747604</v>
      </c>
      <c r="I363" s="28">
        <f t="shared" si="53"/>
      </c>
      <c r="J363" s="32">
        <v>91.45</v>
      </c>
      <c r="K363" s="33">
        <f t="shared" si="58"/>
        <v>83587.79230527325</v>
      </c>
      <c r="L363" s="33">
        <f t="shared" si="59"/>
        <v>8588497.875346184</v>
      </c>
    </row>
    <row r="364" spans="2:12" ht="14.25">
      <c r="B364" s="29">
        <f t="shared" si="54"/>
        <v>355</v>
      </c>
      <c r="C364" s="30">
        <f t="shared" si="55"/>
        <v>0</v>
      </c>
      <c r="D364" s="31">
        <f t="shared" si="56"/>
        <v>93914.68425747604</v>
      </c>
      <c r="E364" s="31">
        <f t="shared" si="50"/>
        <v>600.9783056765373</v>
      </c>
      <c r="F364" s="31">
        <f t="shared" si="51"/>
        <v>313.04894752492015</v>
      </c>
      <c r="G364" s="31">
        <f t="shared" si="57"/>
        <v>914.0272532014575</v>
      </c>
      <c r="H364" s="31">
        <f t="shared" si="52"/>
        <v>93313.7059517995</v>
      </c>
      <c r="I364" s="28">
        <f t="shared" si="53"/>
      </c>
      <c r="J364" s="32">
        <v>91.45</v>
      </c>
      <c r="K364" s="33">
        <f t="shared" si="58"/>
        <v>83587.7923052733</v>
      </c>
      <c r="L364" s="33">
        <f t="shared" si="59"/>
        <v>8533538.409292065</v>
      </c>
    </row>
    <row r="365" spans="2:12" ht="14.25">
      <c r="B365" s="29">
        <f t="shared" si="54"/>
        <v>356</v>
      </c>
      <c r="C365" s="30">
        <f t="shared" si="55"/>
        <v>0</v>
      </c>
      <c r="D365" s="31">
        <f t="shared" si="56"/>
        <v>93313.7059517995</v>
      </c>
      <c r="E365" s="31">
        <f t="shared" si="50"/>
        <v>602.9815666954596</v>
      </c>
      <c r="F365" s="31">
        <f t="shared" si="51"/>
        <v>311.04568650599833</v>
      </c>
      <c r="G365" s="31">
        <f t="shared" si="57"/>
        <v>914.0272532014579</v>
      </c>
      <c r="H365" s="31">
        <f t="shared" si="52"/>
        <v>92710.72438510404</v>
      </c>
      <c r="I365" s="28">
        <f t="shared" si="53"/>
      </c>
      <c r="J365" s="32">
        <v>91.45</v>
      </c>
      <c r="K365" s="33">
        <f t="shared" si="58"/>
        <v>83587.79230527332</v>
      </c>
      <c r="L365" s="33">
        <f t="shared" si="59"/>
        <v>8478395.745017765</v>
      </c>
    </row>
    <row r="366" spans="2:12" ht="14.25">
      <c r="B366" s="29">
        <f t="shared" si="54"/>
        <v>357</v>
      </c>
      <c r="C366" s="30">
        <f t="shared" si="55"/>
        <v>0</v>
      </c>
      <c r="D366" s="31">
        <f t="shared" si="56"/>
        <v>92710.72438510404</v>
      </c>
      <c r="E366" s="31">
        <f t="shared" si="50"/>
        <v>604.9915052511108</v>
      </c>
      <c r="F366" s="31">
        <f t="shared" si="51"/>
        <v>309.0357479503468</v>
      </c>
      <c r="G366" s="31">
        <f t="shared" si="57"/>
        <v>914.0272532014576</v>
      </c>
      <c r="H366" s="31">
        <f t="shared" si="52"/>
        <v>92105.73287985293</v>
      </c>
      <c r="I366" s="28">
        <f t="shared" si="53"/>
      </c>
      <c r="J366" s="32">
        <v>91.45</v>
      </c>
      <c r="K366" s="33">
        <f t="shared" si="58"/>
        <v>83587.7923052733</v>
      </c>
      <c r="L366" s="33">
        <f t="shared" si="59"/>
        <v>8423069.271862552</v>
      </c>
    </row>
    <row r="367" spans="2:12" ht="14.25">
      <c r="B367" s="29">
        <f t="shared" si="54"/>
        <v>358</v>
      </c>
      <c r="C367" s="30">
        <f t="shared" si="55"/>
        <v>0</v>
      </c>
      <c r="D367" s="31">
        <f t="shared" si="56"/>
        <v>92105.73287985293</v>
      </c>
      <c r="E367" s="31">
        <f t="shared" si="50"/>
        <v>607.008143601948</v>
      </c>
      <c r="F367" s="31">
        <f t="shared" si="51"/>
        <v>307.0191095995098</v>
      </c>
      <c r="G367" s="31">
        <f t="shared" si="57"/>
        <v>914.0272532014578</v>
      </c>
      <c r="H367" s="31">
        <f t="shared" si="52"/>
        <v>91498.72473625098</v>
      </c>
      <c r="I367" s="28">
        <f t="shared" si="53"/>
      </c>
      <c r="J367" s="32">
        <v>91.45</v>
      </c>
      <c r="K367" s="33">
        <f t="shared" si="58"/>
        <v>83587.79230527332</v>
      </c>
      <c r="L367" s="33">
        <f t="shared" si="59"/>
        <v>8367558.377130153</v>
      </c>
    </row>
    <row r="368" spans="2:12" ht="14.25">
      <c r="B368" s="29">
        <f t="shared" si="54"/>
        <v>359</v>
      </c>
      <c r="C368" s="30">
        <f t="shared" si="55"/>
        <v>0</v>
      </c>
      <c r="D368" s="31">
        <f t="shared" si="56"/>
        <v>91498.72473625098</v>
      </c>
      <c r="E368" s="31">
        <f t="shared" si="50"/>
        <v>609.0315040806215</v>
      </c>
      <c r="F368" s="31">
        <f t="shared" si="51"/>
        <v>304.9957491208366</v>
      </c>
      <c r="G368" s="31">
        <f t="shared" si="57"/>
        <v>914.027253201458</v>
      </c>
      <c r="H368" s="31">
        <f t="shared" si="52"/>
        <v>90889.69323217036</v>
      </c>
      <c r="I368" s="28">
        <f t="shared" si="53"/>
      </c>
      <c r="J368" s="32">
        <v>91.45</v>
      </c>
      <c r="K368" s="33">
        <f t="shared" si="58"/>
        <v>83587.79230527334</v>
      </c>
      <c r="L368" s="33">
        <f t="shared" si="59"/>
        <v>8311862.44608198</v>
      </c>
    </row>
    <row r="369" spans="2:12" ht="14.25">
      <c r="B369" s="29">
        <f t="shared" si="54"/>
        <v>360</v>
      </c>
      <c r="C369" s="30">
        <f t="shared" si="55"/>
        <v>0</v>
      </c>
      <c r="D369" s="31">
        <f t="shared" si="56"/>
        <v>90889.69323217036</v>
      </c>
      <c r="E369" s="31">
        <f t="shared" si="50"/>
        <v>611.0616090942236</v>
      </c>
      <c r="F369" s="31">
        <f t="shared" si="51"/>
        <v>302.96564410723454</v>
      </c>
      <c r="G369" s="31">
        <f t="shared" si="57"/>
        <v>914.0272532014582</v>
      </c>
      <c r="H369" s="31">
        <f t="shared" si="52"/>
        <v>90278.63162307614</v>
      </c>
      <c r="I369" s="28">
        <f t="shared" si="53"/>
      </c>
      <c r="J369" s="32">
        <v>91.45</v>
      </c>
      <c r="K369" s="33">
        <f t="shared" si="58"/>
        <v>83587.79230527335</v>
      </c>
      <c r="L369" s="33">
        <f t="shared" si="59"/>
        <v>8255980.8619303135</v>
      </c>
    </row>
    <row r="370" spans="2:12" ht="14.25">
      <c r="B370" s="29">
        <f t="shared" si="54"/>
        <v>361</v>
      </c>
      <c r="C370" s="30">
        <f t="shared" si="55"/>
        <v>0</v>
      </c>
      <c r="D370" s="31">
        <f t="shared" si="56"/>
        <v>90278.63162307614</v>
      </c>
      <c r="E370" s="31">
        <f t="shared" si="50"/>
        <v>613.0984811245379</v>
      </c>
      <c r="F370" s="31">
        <f t="shared" si="51"/>
        <v>300.9287720769205</v>
      </c>
      <c r="G370" s="31">
        <f t="shared" si="57"/>
        <v>914.0272532014584</v>
      </c>
      <c r="H370" s="31">
        <f t="shared" si="52"/>
        <v>89665.5331419516</v>
      </c>
      <c r="I370" s="28">
        <f t="shared" si="53"/>
      </c>
      <c r="J370" s="32">
        <v>91.45</v>
      </c>
      <c r="K370" s="33">
        <f t="shared" si="58"/>
        <v>83587.79230527337</v>
      </c>
      <c r="L370" s="33">
        <f t="shared" si="59"/>
        <v>8199913.005831474</v>
      </c>
    </row>
    <row r="371" spans="2:12" ht="14.25">
      <c r="B371" s="29">
        <f t="shared" si="54"/>
        <v>362</v>
      </c>
      <c r="C371" s="30">
        <f t="shared" si="55"/>
        <v>0</v>
      </c>
      <c r="D371" s="31">
        <f t="shared" si="56"/>
        <v>89665.5331419516</v>
      </c>
      <c r="E371" s="31">
        <f t="shared" si="50"/>
        <v>615.1421427282862</v>
      </c>
      <c r="F371" s="31">
        <f t="shared" si="51"/>
        <v>298.885110473172</v>
      </c>
      <c r="G371" s="31">
        <f t="shared" si="57"/>
        <v>914.0272532014582</v>
      </c>
      <c r="H371" s="31">
        <f t="shared" si="52"/>
        <v>89050.39099922331</v>
      </c>
      <c r="I371" s="28">
        <f t="shared" si="53"/>
      </c>
      <c r="J371" s="32">
        <v>91.45</v>
      </c>
      <c r="K371" s="33">
        <f t="shared" si="58"/>
        <v>83587.79230527335</v>
      </c>
      <c r="L371" s="33">
        <f t="shared" si="59"/>
        <v>8143658.256878972</v>
      </c>
    </row>
    <row r="372" spans="2:12" ht="14.25">
      <c r="B372" s="29">
        <f t="shared" si="54"/>
        <v>363</v>
      </c>
      <c r="C372" s="30">
        <f t="shared" si="55"/>
        <v>0</v>
      </c>
      <c r="D372" s="31">
        <f t="shared" si="56"/>
        <v>89050.39099922331</v>
      </c>
      <c r="E372" s="31">
        <f t="shared" si="50"/>
        <v>617.1926165373806</v>
      </c>
      <c r="F372" s="31">
        <f t="shared" si="51"/>
        <v>296.8346366640777</v>
      </c>
      <c r="G372" s="31">
        <f t="shared" si="57"/>
        <v>914.0272532014583</v>
      </c>
      <c r="H372" s="31">
        <f t="shared" si="52"/>
        <v>88433.19838268594</v>
      </c>
      <c r="I372" s="28">
        <f t="shared" si="53"/>
      </c>
      <c r="J372" s="32">
        <v>91.45</v>
      </c>
      <c r="K372" s="33">
        <f t="shared" si="58"/>
        <v>83587.79230527337</v>
      </c>
      <c r="L372" s="33">
        <f t="shared" si="59"/>
        <v>8087215.992096629</v>
      </c>
    </row>
    <row r="373" spans="2:12" ht="14.25">
      <c r="B373" s="29">
        <f t="shared" si="54"/>
        <v>364</v>
      </c>
      <c r="C373" s="30">
        <f t="shared" si="55"/>
        <v>0</v>
      </c>
      <c r="D373" s="31">
        <f t="shared" si="56"/>
        <v>88433.19838268594</v>
      </c>
      <c r="E373" s="31">
        <f t="shared" si="50"/>
        <v>619.2499252591724</v>
      </c>
      <c r="F373" s="31">
        <f t="shared" si="51"/>
        <v>294.7773279422865</v>
      </c>
      <c r="G373" s="31">
        <f t="shared" si="57"/>
        <v>914.027253201459</v>
      </c>
      <c r="H373" s="31">
        <f t="shared" si="52"/>
        <v>87813.94845742677</v>
      </c>
      <c r="I373" s="28">
        <f t="shared" si="53"/>
      </c>
      <c r="J373" s="32">
        <v>91.45</v>
      </c>
      <c r="K373" s="33">
        <f t="shared" si="58"/>
        <v>83587.79230527343</v>
      </c>
      <c r="L373" s="33">
        <f t="shared" si="59"/>
        <v>8030585.586431678</v>
      </c>
    </row>
    <row r="374" spans="2:12" ht="14.25">
      <c r="B374" s="29">
        <f t="shared" si="54"/>
        <v>365</v>
      </c>
      <c r="C374" s="30">
        <f t="shared" si="55"/>
        <v>0</v>
      </c>
      <c r="D374" s="31">
        <f t="shared" si="56"/>
        <v>87813.94845742677</v>
      </c>
      <c r="E374" s="31">
        <f t="shared" si="50"/>
        <v>621.3140916767031</v>
      </c>
      <c r="F374" s="31">
        <f t="shared" si="51"/>
        <v>292.7131615247559</v>
      </c>
      <c r="G374" s="31">
        <f t="shared" si="57"/>
        <v>914.027253201459</v>
      </c>
      <c r="H374" s="31">
        <f t="shared" si="52"/>
        <v>87192.63436575007</v>
      </c>
      <c r="I374" s="28">
        <f t="shared" si="53"/>
      </c>
      <c r="J374" s="32">
        <v>91.45</v>
      </c>
      <c r="K374" s="33">
        <f t="shared" si="58"/>
        <v>83587.79230527343</v>
      </c>
      <c r="L374" s="33">
        <f t="shared" si="59"/>
        <v>7973766.412747844</v>
      </c>
    </row>
    <row r="375" spans="2:12" ht="14.25">
      <c r="B375" s="29">
        <f t="shared" si="54"/>
        <v>366</v>
      </c>
      <c r="C375" s="30">
        <f t="shared" si="55"/>
        <v>0</v>
      </c>
      <c r="D375" s="31">
        <f t="shared" si="56"/>
        <v>87192.63436575007</v>
      </c>
      <c r="E375" s="31">
        <f t="shared" si="50"/>
        <v>623.3851386489587</v>
      </c>
      <c r="F375" s="31">
        <f t="shared" si="51"/>
        <v>290.64211455250023</v>
      </c>
      <c r="G375" s="31">
        <f t="shared" si="57"/>
        <v>914.027253201459</v>
      </c>
      <c r="H375" s="31">
        <f t="shared" si="52"/>
        <v>86569.24922710111</v>
      </c>
      <c r="I375" s="28">
        <f t="shared" si="53"/>
      </c>
      <c r="J375" s="32">
        <v>91.45</v>
      </c>
      <c r="K375" s="33">
        <f t="shared" si="58"/>
        <v>83587.79230527343</v>
      </c>
      <c r="L375" s="33">
        <f t="shared" si="59"/>
        <v>7916757.841818397</v>
      </c>
    </row>
    <row r="376" spans="2:12" ht="14.25">
      <c r="B376" s="29">
        <f t="shared" si="54"/>
        <v>367</v>
      </c>
      <c r="C376" s="30">
        <f t="shared" si="55"/>
        <v>0</v>
      </c>
      <c r="D376" s="31">
        <f t="shared" si="56"/>
        <v>86569.24922710111</v>
      </c>
      <c r="E376" s="31">
        <f t="shared" si="50"/>
        <v>625.4630891111225</v>
      </c>
      <c r="F376" s="31">
        <f t="shared" si="51"/>
        <v>288.56416409033704</v>
      </c>
      <c r="G376" s="31">
        <f t="shared" si="57"/>
        <v>914.0272532014595</v>
      </c>
      <c r="H376" s="31">
        <f t="shared" si="52"/>
        <v>85943.78613799</v>
      </c>
      <c r="I376" s="28">
        <f t="shared" si="53"/>
      </c>
      <c r="J376" s="32">
        <v>91.45</v>
      </c>
      <c r="K376" s="33">
        <f t="shared" si="58"/>
        <v>83587.79230527347</v>
      </c>
      <c r="L376" s="33">
        <f t="shared" si="59"/>
        <v>7859559.242319185</v>
      </c>
    </row>
    <row r="377" spans="2:12" ht="14.25">
      <c r="B377" s="29">
        <f t="shared" si="54"/>
        <v>368</v>
      </c>
      <c r="C377" s="30">
        <f t="shared" si="55"/>
        <v>0</v>
      </c>
      <c r="D377" s="31">
        <f t="shared" si="56"/>
        <v>85943.78613799</v>
      </c>
      <c r="E377" s="31">
        <f t="shared" si="50"/>
        <v>627.5479660748263</v>
      </c>
      <c r="F377" s="31">
        <f t="shared" si="51"/>
        <v>286.4792871266333</v>
      </c>
      <c r="G377" s="31">
        <f t="shared" si="57"/>
        <v>914.0272532014596</v>
      </c>
      <c r="H377" s="31">
        <f t="shared" si="52"/>
        <v>85316.23817191517</v>
      </c>
      <c r="I377" s="28">
        <f t="shared" si="53"/>
      </c>
      <c r="J377" s="32">
        <v>91.45</v>
      </c>
      <c r="K377" s="33">
        <f t="shared" si="58"/>
        <v>83587.79230527348</v>
      </c>
      <c r="L377" s="33">
        <f t="shared" si="59"/>
        <v>7802169.980821643</v>
      </c>
    </row>
    <row r="378" spans="2:12" ht="14.25">
      <c r="B378" s="29">
        <f t="shared" si="54"/>
        <v>369</v>
      </c>
      <c r="C378" s="30">
        <f t="shared" si="55"/>
        <v>0</v>
      </c>
      <c r="D378" s="31">
        <f t="shared" si="56"/>
        <v>85316.23817191517</v>
      </c>
      <c r="E378" s="31">
        <f t="shared" si="50"/>
        <v>629.6397926284093</v>
      </c>
      <c r="F378" s="31">
        <f t="shared" si="51"/>
        <v>284.3874605730506</v>
      </c>
      <c r="G378" s="31">
        <f t="shared" si="57"/>
        <v>914.0272532014599</v>
      </c>
      <c r="H378" s="31">
        <f t="shared" si="52"/>
        <v>84686.59837928676</v>
      </c>
      <c r="I378" s="28">
        <f t="shared" si="53"/>
      </c>
      <c r="J378" s="32">
        <v>91.45</v>
      </c>
      <c r="K378" s="33">
        <f t="shared" si="58"/>
        <v>83587.79230527351</v>
      </c>
      <c r="L378" s="33">
        <f t="shared" si="59"/>
        <v>7744589.421785775</v>
      </c>
    </row>
    <row r="379" spans="2:12" ht="14.25">
      <c r="B379" s="29">
        <f t="shared" si="54"/>
        <v>370</v>
      </c>
      <c r="C379" s="30">
        <f t="shared" si="55"/>
        <v>0</v>
      </c>
      <c r="D379" s="31">
        <f t="shared" si="56"/>
        <v>84686.59837928676</v>
      </c>
      <c r="E379" s="31">
        <f t="shared" si="50"/>
        <v>631.7385919371706</v>
      </c>
      <c r="F379" s="31">
        <f t="shared" si="51"/>
        <v>282.2886612642892</v>
      </c>
      <c r="G379" s="31">
        <f t="shared" si="57"/>
        <v>914.0272532014598</v>
      </c>
      <c r="H379" s="31">
        <f t="shared" si="52"/>
        <v>84054.85978734959</v>
      </c>
      <c r="I379" s="28">
        <f t="shared" si="53"/>
      </c>
      <c r="J379" s="32">
        <v>91.45</v>
      </c>
      <c r="K379" s="33">
        <f t="shared" si="58"/>
        <v>83587.7923052735</v>
      </c>
      <c r="L379" s="33">
        <f t="shared" si="59"/>
        <v>7686816.92755312</v>
      </c>
    </row>
    <row r="380" spans="2:12" ht="14.25">
      <c r="B380" s="29">
        <f t="shared" si="54"/>
        <v>371</v>
      </c>
      <c r="C380" s="30">
        <f t="shared" si="55"/>
        <v>0</v>
      </c>
      <c r="D380" s="31">
        <f t="shared" si="56"/>
        <v>84054.85978734959</v>
      </c>
      <c r="E380" s="31">
        <f t="shared" si="50"/>
        <v>633.8443872436283</v>
      </c>
      <c r="F380" s="31">
        <f t="shared" si="51"/>
        <v>280.182865957832</v>
      </c>
      <c r="G380" s="31">
        <f t="shared" si="57"/>
        <v>914.0272532014602</v>
      </c>
      <c r="H380" s="31">
        <f t="shared" si="52"/>
        <v>83421.01540010596</v>
      </c>
      <c r="I380" s="28">
        <f t="shared" si="53"/>
      </c>
      <c r="J380" s="32">
        <v>91.45</v>
      </c>
      <c r="K380" s="33">
        <f t="shared" si="58"/>
        <v>83587.79230527354</v>
      </c>
      <c r="L380" s="33">
        <f t="shared" si="59"/>
        <v>7628851.85833969</v>
      </c>
    </row>
    <row r="381" spans="2:12" ht="14.25">
      <c r="B381" s="29">
        <f t="shared" si="54"/>
        <v>372</v>
      </c>
      <c r="C381" s="30">
        <f t="shared" si="55"/>
        <v>0</v>
      </c>
      <c r="D381" s="31">
        <f t="shared" si="56"/>
        <v>83421.01540010596</v>
      </c>
      <c r="E381" s="31">
        <f t="shared" si="50"/>
        <v>635.9572018677738</v>
      </c>
      <c r="F381" s="31">
        <f t="shared" si="51"/>
        <v>278.07005133368654</v>
      </c>
      <c r="G381" s="31">
        <f t="shared" si="57"/>
        <v>914.0272532014604</v>
      </c>
      <c r="H381" s="31">
        <f t="shared" si="52"/>
        <v>82785.05819823818</v>
      </c>
      <c r="I381" s="28">
        <f t="shared" si="53"/>
      </c>
      <c r="J381" s="32">
        <v>91.45</v>
      </c>
      <c r="K381" s="33">
        <f t="shared" si="58"/>
        <v>83587.79230527356</v>
      </c>
      <c r="L381" s="33">
        <f t="shared" si="59"/>
        <v>7570693.572228882</v>
      </c>
    </row>
    <row r="382" spans="2:12" ht="14.25">
      <c r="B382" s="29">
        <f t="shared" si="54"/>
        <v>373</v>
      </c>
      <c r="C382" s="30">
        <f t="shared" si="55"/>
        <v>0</v>
      </c>
      <c r="D382" s="31">
        <f t="shared" si="56"/>
        <v>82785.05819823818</v>
      </c>
      <c r="E382" s="31">
        <f t="shared" si="50"/>
        <v>638.0770592073336</v>
      </c>
      <c r="F382" s="31">
        <f t="shared" si="51"/>
        <v>275.9501939941273</v>
      </c>
      <c r="G382" s="31">
        <f t="shared" si="57"/>
        <v>914.0272532014609</v>
      </c>
      <c r="H382" s="31">
        <f t="shared" si="52"/>
        <v>82146.98113903085</v>
      </c>
      <c r="I382" s="28">
        <f t="shared" si="53"/>
      </c>
      <c r="J382" s="32">
        <v>91.45</v>
      </c>
      <c r="K382" s="33">
        <f t="shared" si="58"/>
        <v>83587.7923052736</v>
      </c>
      <c r="L382" s="33">
        <f t="shared" si="59"/>
        <v>7512341.425164371</v>
      </c>
    </row>
    <row r="383" spans="2:12" ht="14.25">
      <c r="B383" s="29">
        <f t="shared" si="54"/>
        <v>374</v>
      </c>
      <c r="C383" s="30">
        <f t="shared" si="55"/>
        <v>0</v>
      </c>
      <c r="D383" s="31">
        <f t="shared" si="56"/>
        <v>82146.98113903085</v>
      </c>
      <c r="E383" s="31">
        <f t="shared" si="50"/>
        <v>640.2039827380243</v>
      </c>
      <c r="F383" s="31">
        <f t="shared" si="51"/>
        <v>273.82327046343613</v>
      </c>
      <c r="G383" s="31">
        <f t="shared" si="57"/>
        <v>914.0272532014604</v>
      </c>
      <c r="H383" s="31">
        <f t="shared" si="52"/>
        <v>81506.77715629282</v>
      </c>
      <c r="I383" s="28">
        <f t="shared" si="53"/>
      </c>
      <c r="J383" s="32">
        <v>91.45</v>
      </c>
      <c r="K383" s="33">
        <f t="shared" si="58"/>
        <v>83587.79230527356</v>
      </c>
      <c r="L383" s="33">
        <f t="shared" si="59"/>
        <v>7453794.7709429795</v>
      </c>
    </row>
    <row r="384" spans="2:12" ht="14.25">
      <c r="B384" s="29">
        <f t="shared" si="54"/>
        <v>375</v>
      </c>
      <c r="C384" s="30">
        <f t="shared" si="55"/>
        <v>0</v>
      </c>
      <c r="D384" s="31">
        <f t="shared" si="56"/>
        <v>81506.77715629282</v>
      </c>
      <c r="E384" s="31">
        <f t="shared" si="50"/>
        <v>642.337996013818</v>
      </c>
      <c r="F384" s="31">
        <f t="shared" si="51"/>
        <v>271.68925718764274</v>
      </c>
      <c r="G384" s="31">
        <f t="shared" si="57"/>
        <v>914.0272532014608</v>
      </c>
      <c r="H384" s="31">
        <f t="shared" si="52"/>
        <v>80864.43916027901</v>
      </c>
      <c r="I384" s="28">
        <f t="shared" si="53"/>
      </c>
      <c r="J384" s="32">
        <v>91.45</v>
      </c>
      <c r="K384" s="33">
        <f t="shared" si="58"/>
        <v>83587.79230527359</v>
      </c>
      <c r="L384" s="33">
        <f t="shared" si="59"/>
        <v>7395052.961207516</v>
      </c>
    </row>
    <row r="385" spans="2:12" ht="14.25">
      <c r="B385" s="29">
        <f t="shared" si="54"/>
        <v>376</v>
      </c>
      <c r="C385" s="30">
        <f t="shared" si="55"/>
        <v>0</v>
      </c>
      <c r="D385" s="31">
        <f t="shared" si="56"/>
        <v>80864.43916027901</v>
      </c>
      <c r="E385" s="31">
        <f t="shared" si="50"/>
        <v>644.4791226671982</v>
      </c>
      <c r="F385" s="31">
        <f t="shared" si="51"/>
        <v>269.5481305342634</v>
      </c>
      <c r="G385" s="31">
        <f t="shared" si="57"/>
        <v>914.0272532014616</v>
      </c>
      <c r="H385" s="31">
        <f t="shared" si="52"/>
        <v>80219.96003761182</v>
      </c>
      <c r="I385" s="28">
        <f t="shared" si="53"/>
      </c>
      <c r="J385" s="32">
        <v>91.45</v>
      </c>
      <c r="K385" s="33">
        <f t="shared" si="58"/>
        <v>83587.79230527366</v>
      </c>
      <c r="L385" s="33">
        <f t="shared" si="59"/>
        <v>7336115.345439601</v>
      </c>
    </row>
    <row r="386" spans="2:12" ht="14.25">
      <c r="B386" s="29">
        <f t="shared" si="54"/>
        <v>377</v>
      </c>
      <c r="C386" s="30">
        <f t="shared" si="55"/>
        <v>0</v>
      </c>
      <c r="D386" s="31">
        <f t="shared" si="56"/>
        <v>80219.96003761182</v>
      </c>
      <c r="E386" s="31">
        <f t="shared" si="50"/>
        <v>646.6273864094221</v>
      </c>
      <c r="F386" s="31">
        <f t="shared" si="51"/>
        <v>267.3998667920394</v>
      </c>
      <c r="G386" s="31">
        <f t="shared" si="57"/>
        <v>914.0272532014615</v>
      </c>
      <c r="H386" s="31">
        <f t="shared" si="52"/>
        <v>79573.33265120239</v>
      </c>
      <c r="I386" s="28">
        <f t="shared" si="53"/>
      </c>
      <c r="J386" s="32">
        <v>91.45</v>
      </c>
      <c r="K386" s="33">
        <f t="shared" si="58"/>
        <v>83587.79230527366</v>
      </c>
      <c r="L386" s="33">
        <f t="shared" si="59"/>
        <v>7276981.270952459</v>
      </c>
    </row>
    <row r="387" spans="2:12" ht="14.25">
      <c r="B387" s="29">
        <f t="shared" si="54"/>
        <v>378</v>
      </c>
      <c r="C387" s="30">
        <f t="shared" si="55"/>
        <v>0</v>
      </c>
      <c r="D387" s="31">
        <f t="shared" si="56"/>
        <v>79573.33265120239</v>
      </c>
      <c r="E387" s="31">
        <f t="shared" si="50"/>
        <v>648.7828110307864</v>
      </c>
      <c r="F387" s="31">
        <f t="shared" si="51"/>
        <v>265.24444217067463</v>
      </c>
      <c r="G387" s="31">
        <f t="shared" si="57"/>
        <v>914.0272532014611</v>
      </c>
      <c r="H387" s="31">
        <f t="shared" si="52"/>
        <v>78924.5498401716</v>
      </c>
      <c r="I387" s="28">
        <f t="shared" si="53"/>
      </c>
      <c r="J387" s="32">
        <v>91.45</v>
      </c>
      <c r="K387" s="33">
        <f t="shared" si="58"/>
        <v>83587.79230527362</v>
      </c>
      <c r="L387" s="33">
        <f t="shared" si="59"/>
        <v>7217650.082883693</v>
      </c>
    </row>
    <row r="388" spans="2:12" ht="14.25">
      <c r="B388" s="29">
        <f t="shared" si="54"/>
        <v>379</v>
      </c>
      <c r="C388" s="30">
        <f t="shared" si="55"/>
        <v>0</v>
      </c>
      <c r="D388" s="31">
        <f t="shared" si="56"/>
        <v>78924.5498401716</v>
      </c>
      <c r="E388" s="31">
        <f t="shared" si="50"/>
        <v>650.9454204008896</v>
      </c>
      <c r="F388" s="31">
        <f t="shared" si="51"/>
        <v>263.08183280057204</v>
      </c>
      <c r="G388" s="31">
        <f t="shared" si="57"/>
        <v>914.0272532014616</v>
      </c>
      <c r="H388" s="31">
        <f t="shared" si="52"/>
        <v>78273.60441977071</v>
      </c>
      <c r="I388" s="28">
        <f t="shared" si="53"/>
      </c>
      <c r="J388" s="32">
        <v>91.45</v>
      </c>
      <c r="K388" s="33">
        <f t="shared" si="58"/>
        <v>83587.79230527366</v>
      </c>
      <c r="L388" s="33">
        <f t="shared" si="59"/>
        <v>7158121.124188032</v>
      </c>
    </row>
    <row r="389" spans="2:12" ht="14.25">
      <c r="B389" s="29">
        <f t="shared" si="54"/>
        <v>380</v>
      </c>
      <c r="C389" s="30">
        <f t="shared" si="55"/>
        <v>0</v>
      </c>
      <c r="D389" s="31">
        <f t="shared" si="56"/>
        <v>78273.60441977071</v>
      </c>
      <c r="E389" s="31">
        <f t="shared" si="50"/>
        <v>653.115238468893</v>
      </c>
      <c r="F389" s="31">
        <f t="shared" si="51"/>
        <v>260.91201473256905</v>
      </c>
      <c r="G389" s="31">
        <f t="shared" si="57"/>
        <v>914.0272532014621</v>
      </c>
      <c r="H389" s="31">
        <f t="shared" si="52"/>
        <v>77620.48918130182</v>
      </c>
      <c r="I389" s="28">
        <f t="shared" si="53"/>
      </c>
      <c r="J389" s="32">
        <v>91.45</v>
      </c>
      <c r="K389" s="33">
        <f t="shared" si="58"/>
        <v>83587.79230527372</v>
      </c>
      <c r="L389" s="33">
        <f t="shared" si="59"/>
        <v>7098393.735630051</v>
      </c>
    </row>
    <row r="390" spans="2:12" ht="14.25">
      <c r="B390" s="29">
        <f t="shared" si="54"/>
        <v>381</v>
      </c>
      <c r="C390" s="30">
        <f t="shared" si="55"/>
        <v>0</v>
      </c>
      <c r="D390" s="31">
        <f t="shared" si="56"/>
        <v>77620.48918130182</v>
      </c>
      <c r="E390" s="31">
        <f t="shared" si="50"/>
        <v>655.2922892637898</v>
      </c>
      <c r="F390" s="31">
        <f t="shared" si="51"/>
        <v>258.7349639376727</v>
      </c>
      <c r="G390" s="31">
        <f t="shared" si="57"/>
        <v>914.0272532014626</v>
      </c>
      <c r="H390" s="31">
        <f t="shared" si="52"/>
        <v>76965.19689203803</v>
      </c>
      <c r="I390" s="28">
        <f t="shared" si="53"/>
      </c>
      <c r="J390" s="32">
        <v>91.45</v>
      </c>
      <c r="K390" s="33">
        <f t="shared" si="58"/>
        <v>83587.79230527376</v>
      </c>
      <c r="L390" s="33">
        <f t="shared" si="59"/>
        <v>7038467.255776878</v>
      </c>
    </row>
    <row r="391" spans="2:12" ht="14.25">
      <c r="B391" s="29">
        <f t="shared" si="54"/>
        <v>382</v>
      </c>
      <c r="C391" s="30">
        <f t="shared" si="55"/>
        <v>0</v>
      </c>
      <c r="D391" s="31">
        <f t="shared" si="56"/>
        <v>76965.19689203803</v>
      </c>
      <c r="E391" s="31">
        <f t="shared" si="50"/>
        <v>657.4765968946683</v>
      </c>
      <c r="F391" s="31">
        <f t="shared" si="51"/>
        <v>256.5506563067934</v>
      </c>
      <c r="G391" s="31">
        <f t="shared" si="57"/>
        <v>914.0272532014617</v>
      </c>
      <c r="H391" s="31">
        <f t="shared" si="52"/>
        <v>76307.72029514336</v>
      </c>
      <c r="I391" s="28">
        <f t="shared" si="53"/>
      </c>
      <c r="J391" s="32">
        <v>91.45</v>
      </c>
      <c r="K391" s="33">
        <f t="shared" si="58"/>
        <v>83587.79230527367</v>
      </c>
      <c r="L391" s="33">
        <f t="shared" si="59"/>
        <v>6978341.020990861</v>
      </c>
    </row>
    <row r="392" spans="2:12" ht="14.25">
      <c r="B392" s="29">
        <f t="shared" si="54"/>
        <v>383</v>
      </c>
      <c r="C392" s="30">
        <f t="shared" si="55"/>
        <v>0</v>
      </c>
      <c r="D392" s="31">
        <f t="shared" si="56"/>
        <v>76307.72029514336</v>
      </c>
      <c r="E392" s="31">
        <f t="shared" si="50"/>
        <v>659.6681855509847</v>
      </c>
      <c r="F392" s="31">
        <f t="shared" si="51"/>
        <v>254.35906765047787</v>
      </c>
      <c r="G392" s="31">
        <f t="shared" si="57"/>
        <v>914.0272532014626</v>
      </c>
      <c r="H392" s="31">
        <f t="shared" si="52"/>
        <v>75648.05210959238</v>
      </c>
      <c r="I392" s="28">
        <f t="shared" si="53"/>
      </c>
      <c r="J392" s="32">
        <v>91.45</v>
      </c>
      <c r="K392" s="33">
        <f t="shared" si="58"/>
        <v>83587.79230527376</v>
      </c>
      <c r="L392" s="33">
        <f t="shared" si="59"/>
        <v>6918014.365422223</v>
      </c>
    </row>
    <row r="393" spans="2:12" ht="14.25">
      <c r="B393" s="29">
        <f t="shared" si="54"/>
        <v>384</v>
      </c>
      <c r="C393" s="30">
        <f t="shared" si="55"/>
        <v>0</v>
      </c>
      <c r="D393" s="31">
        <f t="shared" si="56"/>
        <v>75648.05210959238</v>
      </c>
      <c r="E393" s="31">
        <f t="shared" si="50"/>
        <v>661.8670795028216</v>
      </c>
      <c r="F393" s="31">
        <f t="shared" si="51"/>
        <v>252.16017369864127</v>
      </c>
      <c r="G393" s="31">
        <f t="shared" si="57"/>
        <v>914.0272532014629</v>
      </c>
      <c r="H393" s="31">
        <f t="shared" si="52"/>
        <v>74986.18503008956</v>
      </c>
      <c r="I393" s="28">
        <f t="shared" si="53"/>
      </c>
      <c r="J393" s="32">
        <v>91.45</v>
      </c>
      <c r="K393" s="33">
        <f t="shared" si="58"/>
        <v>83587.79230527379</v>
      </c>
      <c r="L393" s="33">
        <f t="shared" si="59"/>
        <v>6857486.621001691</v>
      </c>
    </row>
    <row r="394" spans="2:12" ht="14.25">
      <c r="B394" s="29">
        <f t="shared" si="54"/>
        <v>385</v>
      </c>
      <c r="C394" s="30">
        <f t="shared" si="55"/>
        <v>0</v>
      </c>
      <c r="D394" s="31">
        <f t="shared" si="56"/>
        <v>74986.18503008956</v>
      </c>
      <c r="E394" s="31">
        <f aca="true" t="shared" si="60" ref="E394:E457">IF(B394="","",G394-F394)</f>
        <v>664.0733031011645</v>
      </c>
      <c r="F394" s="31">
        <f aca="true" t="shared" si="61" ref="F394:F457">IF(B394="","",D394*Vextir/12)</f>
        <v>249.95395010029856</v>
      </c>
      <c r="G394" s="31">
        <f t="shared" si="57"/>
        <v>914.027253201463</v>
      </c>
      <c r="H394" s="31">
        <f aca="true" t="shared" si="62" ref="H394:H457">IF(B394="","",D394-E394)</f>
        <v>74322.1117269884</v>
      </c>
      <c r="I394" s="28">
        <f aca="true" t="shared" si="63" ref="I394:I457">IF((OR(B394="",I393="")),"",I393*(1+Mán.verðbólga))</f>
      </c>
      <c r="J394" s="32">
        <v>91.45</v>
      </c>
      <c r="K394" s="33">
        <f t="shared" si="58"/>
        <v>83587.7923052738</v>
      </c>
      <c r="L394" s="33">
        <f t="shared" si="59"/>
        <v>6796757.117433089</v>
      </c>
    </row>
    <row r="395" spans="2:12" ht="14.25">
      <c r="B395" s="29">
        <f aca="true" t="shared" si="64" ref="B395:B458">IF(OR(B394="",B394=Fj.afborgana),"",B394+1)</f>
        <v>386</v>
      </c>
      <c r="C395" s="30">
        <f aca="true" t="shared" si="65" ref="C395:C458">IF(B395="","",IF(Verðbólga=0,0,+H394*I395/I394-H394))</f>
        <v>0</v>
      </c>
      <c r="D395" s="31">
        <f aca="true" t="shared" si="66" ref="D395:D458">IF(B395="","",IF(OR(Verðbólga="",Verðbólga=0),H394,H394*I395/I394))</f>
        <v>74322.1117269884</v>
      </c>
      <c r="E395" s="31">
        <f t="shared" si="60"/>
        <v>666.286880778169</v>
      </c>
      <c r="F395" s="31">
        <f t="shared" si="61"/>
        <v>247.74037242329464</v>
      </c>
      <c r="G395" s="31">
        <f aca="true" t="shared" si="67" ref="G395:G458">IF(B395="","",PMT(Vextir/12,Fj.afborgana-B394,-D395))</f>
        <v>914.0272532014636</v>
      </c>
      <c r="H395" s="31">
        <f t="shared" si="62"/>
        <v>73655.82484621023</v>
      </c>
      <c r="I395" s="28">
        <f t="shared" si="63"/>
      </c>
      <c r="J395" s="32">
        <v>91.45</v>
      </c>
      <c r="K395" s="33">
        <f aca="true" t="shared" si="68" ref="K395:K458">J395*G395</f>
        <v>83587.79230527385</v>
      </c>
      <c r="L395" s="33">
        <f aca="true" t="shared" si="69" ref="L395:L458">H395*J395</f>
        <v>6735825.1821859265</v>
      </c>
    </row>
    <row r="396" spans="2:12" ht="14.25">
      <c r="B396" s="29">
        <f t="shared" si="64"/>
        <v>387</v>
      </c>
      <c r="C396" s="30">
        <f t="shared" si="65"/>
        <v>0</v>
      </c>
      <c r="D396" s="31">
        <f t="shared" si="66"/>
        <v>73655.82484621023</v>
      </c>
      <c r="E396" s="31">
        <f t="shared" si="60"/>
        <v>668.5078370474298</v>
      </c>
      <c r="F396" s="31">
        <f t="shared" si="61"/>
        <v>245.51941615403413</v>
      </c>
      <c r="G396" s="31">
        <f t="shared" si="67"/>
        <v>914.027253201464</v>
      </c>
      <c r="H396" s="31">
        <f t="shared" si="62"/>
        <v>72987.3170091628</v>
      </c>
      <c r="I396" s="28">
        <f t="shared" si="63"/>
      </c>
      <c r="J396" s="32">
        <v>91.45</v>
      </c>
      <c r="K396" s="33">
        <f t="shared" si="68"/>
        <v>83587.79230527388</v>
      </c>
      <c r="L396" s="33">
        <f t="shared" si="69"/>
        <v>6674690.140487938</v>
      </c>
    </row>
    <row r="397" spans="2:12" ht="14.25">
      <c r="B397" s="29">
        <f t="shared" si="64"/>
        <v>388</v>
      </c>
      <c r="C397" s="30">
        <f t="shared" si="65"/>
        <v>0</v>
      </c>
      <c r="D397" s="31">
        <f t="shared" si="66"/>
        <v>72987.3170091628</v>
      </c>
      <c r="E397" s="31">
        <f t="shared" si="60"/>
        <v>670.7361965042548</v>
      </c>
      <c r="F397" s="31">
        <f t="shared" si="61"/>
        <v>243.29105669720934</v>
      </c>
      <c r="G397" s="31">
        <f t="shared" si="67"/>
        <v>914.0272532014642</v>
      </c>
      <c r="H397" s="31">
        <f t="shared" si="62"/>
        <v>72316.58081265855</v>
      </c>
      <c r="I397" s="28">
        <f t="shared" si="63"/>
      </c>
      <c r="J397" s="32">
        <v>91.45</v>
      </c>
      <c r="K397" s="33">
        <f t="shared" si="68"/>
        <v>83587.7923052739</v>
      </c>
      <c r="L397" s="33">
        <f t="shared" si="69"/>
        <v>6613351.315317624</v>
      </c>
    </row>
    <row r="398" spans="2:12" ht="14.25">
      <c r="B398" s="29">
        <f t="shared" si="64"/>
        <v>389</v>
      </c>
      <c r="C398" s="30">
        <f t="shared" si="65"/>
        <v>0</v>
      </c>
      <c r="D398" s="31">
        <f t="shared" si="66"/>
        <v>72316.58081265855</v>
      </c>
      <c r="E398" s="31">
        <f t="shared" si="60"/>
        <v>672.9719838259355</v>
      </c>
      <c r="F398" s="31">
        <f t="shared" si="61"/>
        <v>241.0552693755285</v>
      </c>
      <c r="G398" s="31">
        <f t="shared" si="67"/>
        <v>914.027253201464</v>
      </c>
      <c r="H398" s="31">
        <f t="shared" si="62"/>
        <v>71643.60882883261</v>
      </c>
      <c r="I398" s="28">
        <f t="shared" si="63"/>
      </c>
      <c r="J398" s="32">
        <v>91.45</v>
      </c>
      <c r="K398" s="33">
        <f t="shared" si="68"/>
        <v>83587.79230527388</v>
      </c>
      <c r="L398" s="33">
        <f t="shared" si="69"/>
        <v>6551808.027396743</v>
      </c>
    </row>
    <row r="399" spans="2:12" ht="14.25">
      <c r="B399" s="29">
        <f t="shared" si="64"/>
        <v>390</v>
      </c>
      <c r="C399" s="30">
        <f t="shared" si="65"/>
        <v>0</v>
      </c>
      <c r="D399" s="31">
        <f t="shared" si="66"/>
        <v>71643.60882883261</v>
      </c>
      <c r="E399" s="31">
        <f t="shared" si="60"/>
        <v>675.2152237720221</v>
      </c>
      <c r="F399" s="31">
        <f t="shared" si="61"/>
        <v>238.81202942944205</v>
      </c>
      <c r="G399" s="31">
        <f t="shared" si="67"/>
        <v>914.0272532014642</v>
      </c>
      <c r="H399" s="31">
        <f t="shared" si="62"/>
        <v>70968.39360506058</v>
      </c>
      <c r="I399" s="28">
        <f t="shared" si="63"/>
      </c>
      <c r="J399" s="32">
        <v>91.45</v>
      </c>
      <c r="K399" s="33">
        <f t="shared" si="68"/>
        <v>83587.7923052739</v>
      </c>
      <c r="L399" s="33">
        <f t="shared" si="69"/>
        <v>6490059.59518279</v>
      </c>
    </row>
    <row r="400" spans="2:12" ht="14.25">
      <c r="B400" s="29">
        <f t="shared" si="64"/>
        <v>391</v>
      </c>
      <c r="C400" s="30">
        <f t="shared" si="65"/>
        <v>0</v>
      </c>
      <c r="D400" s="31">
        <f t="shared" si="66"/>
        <v>70968.39360506058</v>
      </c>
      <c r="E400" s="31">
        <f t="shared" si="60"/>
        <v>677.4659411845962</v>
      </c>
      <c r="F400" s="31">
        <f t="shared" si="61"/>
        <v>236.56131201686864</v>
      </c>
      <c r="G400" s="31">
        <f t="shared" si="67"/>
        <v>914.0272532014649</v>
      </c>
      <c r="H400" s="31">
        <f t="shared" si="62"/>
        <v>70290.92766387599</v>
      </c>
      <c r="I400" s="28">
        <f t="shared" si="63"/>
      </c>
      <c r="J400" s="32">
        <v>91.45</v>
      </c>
      <c r="K400" s="33">
        <f t="shared" si="68"/>
        <v>83587.79230527396</v>
      </c>
      <c r="L400" s="33">
        <f t="shared" si="69"/>
        <v>6428105.334861459</v>
      </c>
    </row>
    <row r="401" spans="2:12" ht="14.25">
      <c r="B401" s="29">
        <f t="shared" si="64"/>
        <v>392</v>
      </c>
      <c r="C401" s="30">
        <f t="shared" si="65"/>
        <v>0</v>
      </c>
      <c r="D401" s="31">
        <f t="shared" si="66"/>
        <v>70290.92766387599</v>
      </c>
      <c r="E401" s="31">
        <f t="shared" si="60"/>
        <v>679.724160988545</v>
      </c>
      <c r="F401" s="31">
        <f t="shared" si="61"/>
        <v>234.30309221291998</v>
      </c>
      <c r="G401" s="31">
        <f t="shared" si="67"/>
        <v>914.027253201465</v>
      </c>
      <c r="H401" s="31">
        <f t="shared" si="62"/>
        <v>69611.20350288745</v>
      </c>
      <c r="I401" s="28">
        <f t="shared" si="63"/>
      </c>
      <c r="J401" s="32">
        <v>91.45</v>
      </c>
      <c r="K401" s="33">
        <f t="shared" si="68"/>
        <v>83587.79230527398</v>
      </c>
      <c r="L401" s="33">
        <f t="shared" si="69"/>
        <v>6365944.560339058</v>
      </c>
    </row>
    <row r="402" spans="2:12" ht="14.25">
      <c r="B402" s="29">
        <f t="shared" si="64"/>
        <v>393</v>
      </c>
      <c r="C402" s="30">
        <f t="shared" si="65"/>
        <v>0</v>
      </c>
      <c r="D402" s="31">
        <f t="shared" si="66"/>
        <v>69611.20350288745</v>
      </c>
      <c r="E402" s="31">
        <f t="shared" si="60"/>
        <v>681.9899081918404</v>
      </c>
      <c r="F402" s="31">
        <f t="shared" si="61"/>
        <v>232.03734500962483</v>
      </c>
      <c r="G402" s="31">
        <f t="shared" si="67"/>
        <v>914.0272532014652</v>
      </c>
      <c r="H402" s="31">
        <f t="shared" si="62"/>
        <v>68929.21359469561</v>
      </c>
      <c r="I402" s="28">
        <f t="shared" si="63"/>
      </c>
      <c r="J402" s="32">
        <v>91.45</v>
      </c>
      <c r="K402" s="33">
        <f t="shared" si="68"/>
        <v>83587.792305274</v>
      </c>
      <c r="L402" s="33">
        <f t="shared" si="69"/>
        <v>6303576.583234914</v>
      </c>
    </row>
    <row r="403" spans="2:12" ht="14.25">
      <c r="B403" s="29">
        <f t="shared" si="64"/>
        <v>394</v>
      </c>
      <c r="C403" s="30">
        <f t="shared" si="65"/>
        <v>0</v>
      </c>
      <c r="D403" s="31">
        <f t="shared" si="66"/>
        <v>68929.21359469561</v>
      </c>
      <c r="E403" s="31">
        <f t="shared" si="60"/>
        <v>684.263207885813</v>
      </c>
      <c r="F403" s="31">
        <f t="shared" si="61"/>
        <v>229.76404531565206</v>
      </c>
      <c r="G403" s="31">
        <f t="shared" si="67"/>
        <v>914.0272532014651</v>
      </c>
      <c r="H403" s="31">
        <f t="shared" si="62"/>
        <v>68244.9503868098</v>
      </c>
      <c r="I403" s="28">
        <f t="shared" si="63"/>
      </c>
      <c r="J403" s="32">
        <v>91.45</v>
      </c>
      <c r="K403" s="33">
        <f t="shared" si="68"/>
        <v>83587.79230527398</v>
      </c>
      <c r="L403" s="33">
        <f t="shared" si="69"/>
        <v>6241000.712873756</v>
      </c>
    </row>
    <row r="404" spans="2:12" ht="14.25">
      <c r="B404" s="29">
        <f t="shared" si="64"/>
        <v>395</v>
      </c>
      <c r="C404" s="30">
        <f t="shared" si="65"/>
        <v>0</v>
      </c>
      <c r="D404" s="31">
        <f t="shared" si="66"/>
        <v>68244.9503868098</v>
      </c>
      <c r="E404" s="31">
        <f t="shared" si="60"/>
        <v>686.5440852454328</v>
      </c>
      <c r="F404" s="31">
        <f t="shared" si="61"/>
        <v>227.48316795603264</v>
      </c>
      <c r="G404" s="31">
        <f t="shared" si="67"/>
        <v>914.0272532014654</v>
      </c>
      <c r="H404" s="31">
        <f t="shared" si="62"/>
        <v>67558.40630156436</v>
      </c>
      <c r="I404" s="28">
        <f t="shared" si="63"/>
      </c>
      <c r="J404" s="32">
        <v>91.45</v>
      </c>
      <c r="K404" s="33">
        <f t="shared" si="68"/>
        <v>83587.79230527402</v>
      </c>
      <c r="L404" s="33">
        <f t="shared" si="69"/>
        <v>6178216.256278061</v>
      </c>
    </row>
    <row r="405" spans="2:12" ht="14.25">
      <c r="B405" s="29">
        <f t="shared" si="64"/>
        <v>396</v>
      </c>
      <c r="C405" s="30">
        <f t="shared" si="65"/>
        <v>0</v>
      </c>
      <c r="D405" s="31">
        <f t="shared" si="66"/>
        <v>67558.40630156436</v>
      </c>
      <c r="E405" s="31">
        <f t="shared" si="60"/>
        <v>688.8325655295848</v>
      </c>
      <c r="F405" s="31">
        <f t="shared" si="61"/>
        <v>225.1946876718812</v>
      </c>
      <c r="G405" s="31">
        <f t="shared" si="67"/>
        <v>914.027253201466</v>
      </c>
      <c r="H405" s="31">
        <f t="shared" si="62"/>
        <v>66869.57373603477</v>
      </c>
      <c r="I405" s="28">
        <f t="shared" si="63"/>
      </c>
      <c r="J405" s="32">
        <v>91.45</v>
      </c>
      <c r="K405" s="33">
        <f t="shared" si="68"/>
        <v>83587.79230527407</v>
      </c>
      <c r="L405" s="33">
        <f t="shared" si="69"/>
        <v>6115222.5181603795</v>
      </c>
    </row>
    <row r="406" spans="2:12" ht="14.25">
      <c r="B406" s="29">
        <f t="shared" si="64"/>
        <v>397</v>
      </c>
      <c r="C406" s="30">
        <f t="shared" si="65"/>
        <v>0</v>
      </c>
      <c r="D406" s="31">
        <f t="shared" si="66"/>
        <v>66869.57373603477</v>
      </c>
      <c r="E406" s="31">
        <f t="shared" si="60"/>
        <v>691.1286740813497</v>
      </c>
      <c r="F406" s="31">
        <f t="shared" si="61"/>
        <v>222.8985791201159</v>
      </c>
      <c r="G406" s="31">
        <f t="shared" si="67"/>
        <v>914.0272532014656</v>
      </c>
      <c r="H406" s="31">
        <f t="shared" si="62"/>
        <v>66178.44506195342</v>
      </c>
      <c r="I406" s="28">
        <f t="shared" si="63"/>
      </c>
      <c r="J406" s="32">
        <v>91.45</v>
      </c>
      <c r="K406" s="33">
        <f t="shared" si="68"/>
        <v>83587.79230527402</v>
      </c>
      <c r="L406" s="33">
        <f t="shared" si="69"/>
        <v>6052018.80091564</v>
      </c>
    </row>
    <row r="407" spans="2:12" ht="14.25">
      <c r="B407" s="29">
        <f t="shared" si="64"/>
        <v>398</v>
      </c>
      <c r="C407" s="30">
        <f t="shared" si="65"/>
        <v>0</v>
      </c>
      <c r="D407" s="31">
        <f t="shared" si="66"/>
        <v>66178.44506195342</v>
      </c>
      <c r="E407" s="31">
        <f t="shared" si="60"/>
        <v>693.4324363282876</v>
      </c>
      <c r="F407" s="31">
        <f t="shared" si="61"/>
        <v>220.59481687317805</v>
      </c>
      <c r="G407" s="31">
        <f t="shared" si="67"/>
        <v>914.0272532014657</v>
      </c>
      <c r="H407" s="31">
        <f t="shared" si="62"/>
        <v>65485.01262562513</v>
      </c>
      <c r="I407" s="28">
        <f t="shared" si="63"/>
      </c>
      <c r="J407" s="32">
        <v>91.45</v>
      </c>
      <c r="K407" s="33">
        <f t="shared" si="68"/>
        <v>83587.79230527404</v>
      </c>
      <c r="L407" s="33">
        <f t="shared" si="69"/>
        <v>5988604.4046134185</v>
      </c>
    </row>
    <row r="408" spans="2:12" ht="14.25">
      <c r="B408" s="29">
        <f t="shared" si="64"/>
        <v>399</v>
      </c>
      <c r="C408" s="30">
        <f t="shared" si="65"/>
        <v>0</v>
      </c>
      <c r="D408" s="31">
        <f t="shared" si="66"/>
        <v>65485.01262562513</v>
      </c>
      <c r="E408" s="31">
        <f t="shared" si="60"/>
        <v>695.7438777827159</v>
      </c>
      <c r="F408" s="31">
        <f t="shared" si="61"/>
        <v>218.28337541875044</v>
      </c>
      <c r="G408" s="31">
        <f t="shared" si="67"/>
        <v>914.0272532014664</v>
      </c>
      <c r="H408" s="31">
        <f t="shared" si="62"/>
        <v>64789.26874784241</v>
      </c>
      <c r="I408" s="28">
        <f t="shared" si="63"/>
      </c>
      <c r="J408" s="32">
        <v>91.45</v>
      </c>
      <c r="K408" s="33">
        <f t="shared" si="68"/>
        <v>83587.7923052741</v>
      </c>
      <c r="L408" s="33">
        <f t="shared" si="69"/>
        <v>5924978.626990189</v>
      </c>
    </row>
    <row r="409" spans="2:12" ht="14.25">
      <c r="B409" s="29">
        <f t="shared" si="64"/>
        <v>400</v>
      </c>
      <c r="C409" s="30">
        <f t="shared" si="65"/>
        <v>0</v>
      </c>
      <c r="D409" s="31">
        <f t="shared" si="66"/>
        <v>64789.26874784241</v>
      </c>
      <c r="E409" s="31">
        <f t="shared" si="60"/>
        <v>698.0630240419916</v>
      </c>
      <c r="F409" s="31">
        <f t="shared" si="61"/>
        <v>215.9642291594747</v>
      </c>
      <c r="G409" s="31">
        <f t="shared" si="67"/>
        <v>914.0272532014664</v>
      </c>
      <c r="H409" s="31">
        <f t="shared" si="62"/>
        <v>64091.20572380042</v>
      </c>
      <c r="I409" s="28">
        <f t="shared" si="63"/>
      </c>
      <c r="J409" s="32">
        <v>91.45</v>
      </c>
      <c r="K409" s="33">
        <f t="shared" si="68"/>
        <v>83587.7923052741</v>
      </c>
      <c r="L409" s="33">
        <f t="shared" si="69"/>
        <v>5861140.763441549</v>
      </c>
    </row>
    <row r="410" spans="2:12" ht="14.25">
      <c r="B410" s="29">
        <f t="shared" si="64"/>
        <v>401</v>
      </c>
      <c r="C410" s="30">
        <f t="shared" si="65"/>
        <v>0</v>
      </c>
      <c r="D410" s="31">
        <f t="shared" si="66"/>
        <v>64091.20572380042</v>
      </c>
      <c r="E410" s="31">
        <f t="shared" si="60"/>
        <v>700.3899007887986</v>
      </c>
      <c r="F410" s="31">
        <f t="shared" si="61"/>
        <v>213.63735241266806</v>
      </c>
      <c r="G410" s="31">
        <f t="shared" si="67"/>
        <v>914.0272532014667</v>
      </c>
      <c r="H410" s="31">
        <f t="shared" si="62"/>
        <v>63390.815823011624</v>
      </c>
      <c r="I410" s="28">
        <f t="shared" si="63"/>
      </c>
      <c r="J410" s="32">
        <v>91.45</v>
      </c>
      <c r="K410" s="33">
        <f t="shared" si="68"/>
        <v>83587.79230527412</v>
      </c>
      <c r="L410" s="33">
        <f t="shared" si="69"/>
        <v>5797090.107014413</v>
      </c>
    </row>
    <row r="411" spans="2:12" ht="14.25">
      <c r="B411" s="29">
        <f t="shared" si="64"/>
        <v>402</v>
      </c>
      <c r="C411" s="30">
        <f t="shared" si="65"/>
        <v>0</v>
      </c>
      <c r="D411" s="31">
        <f t="shared" si="66"/>
        <v>63390.815823011624</v>
      </c>
      <c r="E411" s="31">
        <f t="shared" si="60"/>
        <v>702.7245337914281</v>
      </c>
      <c r="F411" s="31">
        <f t="shared" si="61"/>
        <v>211.30271941003875</v>
      </c>
      <c r="G411" s="31">
        <f t="shared" si="67"/>
        <v>914.0272532014669</v>
      </c>
      <c r="H411" s="31">
        <f t="shared" si="62"/>
        <v>62688.091289220196</v>
      </c>
      <c r="I411" s="28">
        <f t="shared" si="63"/>
      </c>
      <c r="J411" s="32">
        <v>91.45</v>
      </c>
      <c r="K411" s="33">
        <f t="shared" si="68"/>
        <v>83587.79230527415</v>
      </c>
      <c r="L411" s="33">
        <f t="shared" si="69"/>
        <v>5732825.948399187</v>
      </c>
    </row>
    <row r="412" spans="2:12" ht="14.25">
      <c r="B412" s="29">
        <f t="shared" si="64"/>
        <v>403</v>
      </c>
      <c r="C412" s="30">
        <f t="shared" si="65"/>
        <v>0</v>
      </c>
      <c r="D412" s="31">
        <f t="shared" si="66"/>
        <v>62688.091289220196</v>
      </c>
      <c r="E412" s="31">
        <f t="shared" si="60"/>
        <v>705.0669489040672</v>
      </c>
      <c r="F412" s="31">
        <f t="shared" si="61"/>
        <v>208.96030429740065</v>
      </c>
      <c r="G412" s="31">
        <f t="shared" si="67"/>
        <v>914.0272532014678</v>
      </c>
      <c r="H412" s="31">
        <f t="shared" si="62"/>
        <v>61983.02434031613</v>
      </c>
      <c r="I412" s="28">
        <f t="shared" si="63"/>
      </c>
      <c r="J412" s="32">
        <v>91.45</v>
      </c>
      <c r="K412" s="33">
        <f t="shared" si="68"/>
        <v>83587.79230527424</v>
      </c>
      <c r="L412" s="33">
        <f t="shared" si="69"/>
        <v>5668347.57592191</v>
      </c>
    </row>
    <row r="413" spans="2:12" ht="14.25">
      <c r="B413" s="29">
        <f t="shared" si="64"/>
        <v>404</v>
      </c>
      <c r="C413" s="30">
        <f t="shared" si="65"/>
        <v>0</v>
      </c>
      <c r="D413" s="31">
        <f t="shared" si="66"/>
        <v>61983.02434031613</v>
      </c>
      <c r="E413" s="31">
        <f t="shared" si="60"/>
        <v>707.417172067081</v>
      </c>
      <c r="F413" s="31">
        <f t="shared" si="61"/>
        <v>206.6100811343871</v>
      </c>
      <c r="G413" s="31">
        <f t="shared" si="67"/>
        <v>914.027253201468</v>
      </c>
      <c r="H413" s="31">
        <f t="shared" si="62"/>
        <v>61275.60716824905</v>
      </c>
      <c r="I413" s="28">
        <f t="shared" si="63"/>
      </c>
      <c r="J413" s="32">
        <v>91.45</v>
      </c>
      <c r="K413" s="33">
        <f t="shared" si="68"/>
        <v>83587.79230527426</v>
      </c>
      <c r="L413" s="33">
        <f t="shared" si="69"/>
        <v>5603654.275536376</v>
      </c>
    </row>
    <row r="414" spans="2:12" ht="14.25">
      <c r="B414" s="29">
        <f t="shared" si="64"/>
        <v>405</v>
      </c>
      <c r="C414" s="30">
        <f t="shared" si="65"/>
        <v>0</v>
      </c>
      <c r="D414" s="31">
        <f t="shared" si="66"/>
        <v>61275.60716824905</v>
      </c>
      <c r="E414" s="31">
        <f t="shared" si="60"/>
        <v>709.7752293073047</v>
      </c>
      <c r="F414" s="31">
        <f t="shared" si="61"/>
        <v>204.2520238941635</v>
      </c>
      <c r="G414" s="31">
        <f t="shared" si="67"/>
        <v>914.0272532014682</v>
      </c>
      <c r="H414" s="31">
        <f t="shared" si="62"/>
        <v>60565.831938941745</v>
      </c>
      <c r="I414" s="28">
        <f t="shared" si="63"/>
      </c>
      <c r="J414" s="32">
        <v>91.45</v>
      </c>
      <c r="K414" s="33">
        <f t="shared" si="68"/>
        <v>83587.79230527427</v>
      </c>
      <c r="L414" s="33">
        <f t="shared" si="69"/>
        <v>5538745.330816222</v>
      </c>
    </row>
    <row r="415" spans="2:12" ht="14.25">
      <c r="B415" s="29">
        <f t="shared" si="64"/>
        <v>406</v>
      </c>
      <c r="C415" s="30">
        <f t="shared" si="65"/>
        <v>0</v>
      </c>
      <c r="D415" s="31">
        <f t="shared" si="66"/>
        <v>60565.831938941745</v>
      </c>
      <c r="E415" s="31">
        <f t="shared" si="60"/>
        <v>712.1411467383289</v>
      </c>
      <c r="F415" s="31">
        <f t="shared" si="61"/>
        <v>201.88610646313916</v>
      </c>
      <c r="G415" s="31">
        <f t="shared" si="67"/>
        <v>914.027253201468</v>
      </c>
      <c r="H415" s="31">
        <f t="shared" si="62"/>
        <v>59853.690792203415</v>
      </c>
      <c r="I415" s="28">
        <f t="shared" si="63"/>
      </c>
      <c r="J415" s="32">
        <v>91.45</v>
      </c>
      <c r="K415" s="33">
        <f t="shared" si="68"/>
        <v>83587.79230527426</v>
      </c>
      <c r="L415" s="33">
        <f t="shared" si="69"/>
        <v>5473620.022947002</v>
      </c>
    </row>
    <row r="416" spans="2:12" ht="14.25">
      <c r="B416" s="29">
        <f t="shared" si="64"/>
        <v>407</v>
      </c>
      <c r="C416" s="30">
        <f t="shared" si="65"/>
        <v>0</v>
      </c>
      <c r="D416" s="31">
        <f t="shared" si="66"/>
        <v>59853.690792203415</v>
      </c>
      <c r="E416" s="31">
        <f t="shared" si="60"/>
        <v>714.5149505607903</v>
      </c>
      <c r="F416" s="31">
        <f t="shared" si="61"/>
        <v>199.51230264067806</v>
      </c>
      <c r="G416" s="31">
        <f t="shared" si="67"/>
        <v>914.0272532014684</v>
      </c>
      <c r="H416" s="31">
        <f t="shared" si="62"/>
        <v>59139.175841642624</v>
      </c>
      <c r="I416" s="28">
        <f t="shared" si="63"/>
      </c>
      <c r="J416" s="32">
        <v>91.45</v>
      </c>
      <c r="K416" s="33">
        <f t="shared" si="68"/>
        <v>83587.79230527428</v>
      </c>
      <c r="L416" s="33">
        <f t="shared" si="69"/>
        <v>5408277.630718218</v>
      </c>
    </row>
    <row r="417" spans="2:12" ht="14.25">
      <c r="B417" s="29">
        <f t="shared" si="64"/>
        <v>408</v>
      </c>
      <c r="C417" s="30">
        <f t="shared" si="65"/>
        <v>0</v>
      </c>
      <c r="D417" s="31">
        <f t="shared" si="66"/>
        <v>59139.175841642624</v>
      </c>
      <c r="E417" s="31">
        <f t="shared" si="60"/>
        <v>716.8966670626606</v>
      </c>
      <c r="F417" s="31">
        <f t="shared" si="61"/>
        <v>197.13058613880875</v>
      </c>
      <c r="G417" s="31">
        <f t="shared" si="67"/>
        <v>914.0272532014694</v>
      </c>
      <c r="H417" s="31">
        <f t="shared" si="62"/>
        <v>58422.27917457996</v>
      </c>
      <c r="I417" s="28">
        <f t="shared" si="63"/>
      </c>
      <c r="J417" s="32">
        <v>91.45</v>
      </c>
      <c r="K417" s="33">
        <f t="shared" si="68"/>
        <v>83587.79230527439</v>
      </c>
      <c r="L417" s="33">
        <f t="shared" si="69"/>
        <v>5342717.430515338</v>
      </c>
    </row>
    <row r="418" spans="2:12" ht="14.25">
      <c r="B418" s="29">
        <f t="shared" si="64"/>
        <v>409</v>
      </c>
      <c r="C418" s="30">
        <f t="shared" si="65"/>
        <v>0</v>
      </c>
      <c r="D418" s="31">
        <f t="shared" si="66"/>
        <v>58422.27917457996</v>
      </c>
      <c r="E418" s="31">
        <f t="shared" si="60"/>
        <v>719.286322619536</v>
      </c>
      <c r="F418" s="31">
        <f t="shared" si="61"/>
        <v>194.7409305819332</v>
      </c>
      <c r="G418" s="31">
        <f t="shared" si="67"/>
        <v>914.0272532014692</v>
      </c>
      <c r="H418" s="31">
        <f t="shared" si="62"/>
        <v>57702.99285196043</v>
      </c>
      <c r="I418" s="28">
        <f t="shared" si="63"/>
      </c>
      <c r="J418" s="32">
        <v>91.45</v>
      </c>
      <c r="K418" s="33">
        <f t="shared" si="68"/>
        <v>83587.79230527436</v>
      </c>
      <c r="L418" s="33">
        <f t="shared" si="69"/>
        <v>5276938.696311781</v>
      </c>
    </row>
    <row r="419" spans="2:12" ht="14.25">
      <c r="B419" s="29">
        <f t="shared" si="64"/>
        <v>410</v>
      </c>
      <c r="C419" s="30">
        <f t="shared" si="65"/>
        <v>0</v>
      </c>
      <c r="D419" s="31">
        <f t="shared" si="66"/>
        <v>57702.99285196043</v>
      </c>
      <c r="E419" s="31">
        <f t="shared" si="60"/>
        <v>721.6839436949341</v>
      </c>
      <c r="F419" s="31">
        <f t="shared" si="61"/>
        <v>192.34330950653475</v>
      </c>
      <c r="G419" s="31">
        <f t="shared" si="67"/>
        <v>914.0272532014689</v>
      </c>
      <c r="H419" s="31">
        <f t="shared" si="62"/>
        <v>56981.30890826549</v>
      </c>
      <c r="I419" s="28">
        <f t="shared" si="63"/>
      </c>
      <c r="J419" s="32">
        <v>91.45</v>
      </c>
      <c r="K419" s="33">
        <f t="shared" si="68"/>
        <v>83587.79230527433</v>
      </c>
      <c r="L419" s="33">
        <f t="shared" si="69"/>
        <v>5210940.69966088</v>
      </c>
    </row>
    <row r="420" spans="2:12" ht="14.25">
      <c r="B420" s="29">
        <f t="shared" si="64"/>
        <v>411</v>
      </c>
      <c r="C420" s="30">
        <f t="shared" si="65"/>
        <v>0</v>
      </c>
      <c r="D420" s="31">
        <f t="shared" si="66"/>
        <v>56981.30890826549</v>
      </c>
      <c r="E420" s="31">
        <f t="shared" si="60"/>
        <v>724.0895568405848</v>
      </c>
      <c r="F420" s="31">
        <f t="shared" si="61"/>
        <v>189.93769636088498</v>
      </c>
      <c r="G420" s="31">
        <f t="shared" si="67"/>
        <v>914.0272532014698</v>
      </c>
      <c r="H420" s="31">
        <f t="shared" si="62"/>
        <v>56257.21935142491</v>
      </c>
      <c r="I420" s="28">
        <f t="shared" si="63"/>
      </c>
      <c r="J420" s="32">
        <v>91.45</v>
      </c>
      <c r="K420" s="33">
        <f t="shared" si="68"/>
        <v>83587.79230527442</v>
      </c>
      <c r="L420" s="33">
        <f t="shared" si="69"/>
        <v>5144722.709687808</v>
      </c>
    </row>
    <row r="421" spans="2:12" ht="14.25">
      <c r="B421" s="29">
        <f t="shared" si="64"/>
        <v>412</v>
      </c>
      <c r="C421" s="30">
        <f t="shared" si="65"/>
        <v>0</v>
      </c>
      <c r="D421" s="31">
        <f t="shared" si="66"/>
        <v>56257.21935142491</v>
      </c>
      <c r="E421" s="31">
        <f t="shared" si="60"/>
        <v>726.5031886967208</v>
      </c>
      <c r="F421" s="31">
        <f t="shared" si="61"/>
        <v>187.5240645047497</v>
      </c>
      <c r="G421" s="31">
        <f t="shared" si="67"/>
        <v>914.0272532014706</v>
      </c>
      <c r="H421" s="31">
        <f t="shared" si="62"/>
        <v>55530.71616272819</v>
      </c>
      <c r="I421" s="28">
        <f t="shared" si="63"/>
      </c>
      <c r="J421" s="32">
        <v>91.45</v>
      </c>
      <c r="K421" s="33">
        <f t="shared" si="68"/>
        <v>83587.79230527449</v>
      </c>
      <c r="L421" s="33">
        <f t="shared" si="69"/>
        <v>5078283.993081493</v>
      </c>
    </row>
    <row r="422" spans="2:12" ht="14.25">
      <c r="B422" s="29">
        <f t="shared" si="64"/>
        <v>413</v>
      </c>
      <c r="C422" s="30">
        <f t="shared" si="65"/>
        <v>0</v>
      </c>
      <c r="D422" s="31">
        <f t="shared" si="66"/>
        <v>55530.71616272819</v>
      </c>
      <c r="E422" s="31">
        <f t="shared" si="60"/>
        <v>728.9248659923766</v>
      </c>
      <c r="F422" s="31">
        <f t="shared" si="61"/>
        <v>185.10238720909396</v>
      </c>
      <c r="G422" s="31">
        <f t="shared" si="67"/>
        <v>914.0272532014706</v>
      </c>
      <c r="H422" s="31">
        <f t="shared" si="62"/>
        <v>54801.79129673581</v>
      </c>
      <c r="I422" s="28">
        <f t="shared" si="63"/>
      </c>
      <c r="J422" s="32">
        <v>91.45</v>
      </c>
      <c r="K422" s="33">
        <f t="shared" si="68"/>
        <v>83587.79230527449</v>
      </c>
      <c r="L422" s="33">
        <f t="shared" si="69"/>
        <v>5011623.81408649</v>
      </c>
    </row>
    <row r="423" spans="2:12" ht="14.25">
      <c r="B423" s="29">
        <f t="shared" si="64"/>
        <v>414</v>
      </c>
      <c r="C423" s="30">
        <f t="shared" si="65"/>
        <v>0</v>
      </c>
      <c r="D423" s="31">
        <f t="shared" si="66"/>
        <v>54801.79129673581</v>
      </c>
      <c r="E423" s="31">
        <f t="shared" si="60"/>
        <v>731.3546155456839</v>
      </c>
      <c r="F423" s="31">
        <f t="shared" si="61"/>
        <v>182.67263765578605</v>
      </c>
      <c r="G423" s="31">
        <f t="shared" si="67"/>
        <v>914.02725320147</v>
      </c>
      <c r="H423" s="31">
        <f t="shared" si="62"/>
        <v>54070.43668119013</v>
      </c>
      <c r="I423" s="28">
        <f t="shared" si="63"/>
      </c>
      <c r="J423" s="32">
        <v>91.45</v>
      </c>
      <c r="K423" s="33">
        <f t="shared" si="68"/>
        <v>83587.79230527443</v>
      </c>
      <c r="L423" s="33">
        <f t="shared" si="69"/>
        <v>4944741.434494837</v>
      </c>
    </row>
    <row r="424" spans="2:12" ht="14.25">
      <c r="B424" s="29">
        <f t="shared" si="64"/>
        <v>415</v>
      </c>
      <c r="C424" s="30">
        <f t="shared" si="65"/>
        <v>0</v>
      </c>
      <c r="D424" s="31">
        <f t="shared" si="66"/>
        <v>54070.43668119013</v>
      </c>
      <c r="E424" s="31">
        <f t="shared" si="60"/>
        <v>733.7924642641703</v>
      </c>
      <c r="F424" s="31">
        <f t="shared" si="61"/>
        <v>180.23478893730044</v>
      </c>
      <c r="G424" s="31">
        <f t="shared" si="67"/>
        <v>914.0272532014708</v>
      </c>
      <c r="H424" s="31">
        <f t="shared" si="62"/>
        <v>53336.64421692595</v>
      </c>
      <c r="I424" s="28">
        <f t="shared" si="63"/>
      </c>
      <c r="J424" s="32">
        <v>91.45</v>
      </c>
      <c r="K424" s="33">
        <f t="shared" si="68"/>
        <v>83587.7923052745</v>
      </c>
      <c r="L424" s="33">
        <f t="shared" si="69"/>
        <v>4877636.113637879</v>
      </c>
    </row>
    <row r="425" spans="2:12" ht="14.25">
      <c r="B425" s="29">
        <f t="shared" si="64"/>
        <v>416</v>
      </c>
      <c r="C425" s="30">
        <f t="shared" si="65"/>
        <v>0</v>
      </c>
      <c r="D425" s="31">
        <f t="shared" si="66"/>
        <v>53336.64421692595</v>
      </c>
      <c r="E425" s="31">
        <f t="shared" si="60"/>
        <v>736.238439145052</v>
      </c>
      <c r="F425" s="31">
        <f t="shared" si="61"/>
        <v>177.78881405641985</v>
      </c>
      <c r="G425" s="31">
        <f t="shared" si="67"/>
        <v>914.0272532014718</v>
      </c>
      <c r="H425" s="31">
        <f t="shared" si="62"/>
        <v>52600.4057777809</v>
      </c>
      <c r="I425" s="28">
        <f t="shared" si="63"/>
      </c>
      <c r="J425" s="32">
        <v>91.45</v>
      </c>
      <c r="K425" s="33">
        <f t="shared" si="68"/>
        <v>83587.7923052746</v>
      </c>
      <c r="L425" s="33">
        <f t="shared" si="69"/>
        <v>4810307.108378063</v>
      </c>
    </row>
    <row r="426" spans="2:12" ht="14.25">
      <c r="B426" s="29">
        <f t="shared" si="64"/>
        <v>417</v>
      </c>
      <c r="C426" s="30">
        <f t="shared" si="65"/>
        <v>0</v>
      </c>
      <c r="D426" s="31">
        <f t="shared" si="66"/>
        <v>52600.4057777809</v>
      </c>
      <c r="E426" s="31">
        <f t="shared" si="60"/>
        <v>738.6925672755355</v>
      </c>
      <c r="F426" s="31">
        <f t="shared" si="61"/>
        <v>175.33468592593633</v>
      </c>
      <c r="G426" s="31">
        <f t="shared" si="67"/>
        <v>914.0272532014718</v>
      </c>
      <c r="H426" s="31">
        <f t="shared" si="62"/>
        <v>51861.71321050536</v>
      </c>
      <c r="I426" s="28">
        <f t="shared" si="63"/>
      </c>
      <c r="J426" s="32">
        <v>91.45</v>
      </c>
      <c r="K426" s="33">
        <f t="shared" si="68"/>
        <v>83587.7923052746</v>
      </c>
      <c r="L426" s="33">
        <f t="shared" si="69"/>
        <v>4742753.6731007155</v>
      </c>
    </row>
    <row r="427" spans="2:12" ht="14.25">
      <c r="B427" s="29">
        <f t="shared" si="64"/>
        <v>418</v>
      </c>
      <c r="C427" s="30">
        <f t="shared" si="65"/>
        <v>0</v>
      </c>
      <c r="D427" s="31">
        <f t="shared" si="66"/>
        <v>51861.71321050536</v>
      </c>
      <c r="E427" s="31">
        <f t="shared" si="60"/>
        <v>741.1548758331206</v>
      </c>
      <c r="F427" s="31">
        <f t="shared" si="61"/>
        <v>172.8723773683512</v>
      </c>
      <c r="G427" s="31">
        <f t="shared" si="67"/>
        <v>914.0272532014718</v>
      </c>
      <c r="H427" s="31">
        <f t="shared" si="62"/>
        <v>51120.55833467224</v>
      </c>
      <c r="I427" s="28">
        <f t="shared" si="63"/>
      </c>
      <c r="J427" s="32">
        <v>91.45</v>
      </c>
      <c r="K427" s="33">
        <f t="shared" si="68"/>
        <v>83587.7923052746</v>
      </c>
      <c r="L427" s="33">
        <f t="shared" si="69"/>
        <v>4674975.059705777</v>
      </c>
    </row>
    <row r="428" spans="2:12" ht="14.25">
      <c r="B428" s="29">
        <f t="shared" si="64"/>
        <v>419</v>
      </c>
      <c r="C428" s="30">
        <f t="shared" si="65"/>
        <v>0</v>
      </c>
      <c r="D428" s="31">
        <f t="shared" si="66"/>
        <v>51120.55833467224</v>
      </c>
      <c r="E428" s="31">
        <f t="shared" si="60"/>
        <v>743.6253920858987</v>
      </c>
      <c r="F428" s="31">
        <f t="shared" si="61"/>
        <v>170.40186111557415</v>
      </c>
      <c r="G428" s="31">
        <f t="shared" si="67"/>
        <v>914.027253201473</v>
      </c>
      <c r="H428" s="31">
        <f t="shared" si="62"/>
        <v>50376.93294258634</v>
      </c>
      <c r="I428" s="28">
        <f t="shared" si="63"/>
      </c>
      <c r="J428" s="32">
        <v>91.45</v>
      </c>
      <c r="K428" s="33">
        <f t="shared" si="68"/>
        <v>83587.7923052747</v>
      </c>
      <c r="L428" s="33">
        <f t="shared" si="69"/>
        <v>4606970.517599521</v>
      </c>
    </row>
    <row r="429" spans="2:12" ht="14.25">
      <c r="B429" s="29">
        <f t="shared" si="64"/>
        <v>420</v>
      </c>
      <c r="C429" s="30">
        <f t="shared" si="65"/>
        <v>0</v>
      </c>
      <c r="D429" s="31">
        <f t="shared" si="66"/>
        <v>50376.93294258634</v>
      </c>
      <c r="E429" s="31">
        <f t="shared" si="60"/>
        <v>746.1041433928525</v>
      </c>
      <c r="F429" s="31">
        <f t="shared" si="61"/>
        <v>167.92310980862115</v>
      </c>
      <c r="G429" s="31">
        <f t="shared" si="67"/>
        <v>914.0272532014736</v>
      </c>
      <c r="H429" s="31">
        <f t="shared" si="62"/>
        <v>49630.828799193485</v>
      </c>
      <c r="I429" s="28">
        <f t="shared" si="63"/>
      </c>
      <c r="J429" s="32">
        <v>91.45</v>
      </c>
      <c r="K429" s="33">
        <f t="shared" si="68"/>
        <v>83587.79230527476</v>
      </c>
      <c r="L429" s="33">
        <f t="shared" si="69"/>
        <v>4538739.293686245</v>
      </c>
    </row>
    <row r="430" spans="2:12" ht="14.25">
      <c r="B430" s="29">
        <f t="shared" si="64"/>
        <v>421</v>
      </c>
      <c r="C430" s="30">
        <f t="shared" si="65"/>
        <v>0</v>
      </c>
      <c r="D430" s="31">
        <f t="shared" si="66"/>
        <v>49630.828799193485</v>
      </c>
      <c r="E430" s="31">
        <f t="shared" si="60"/>
        <v>748.5911572041612</v>
      </c>
      <c r="F430" s="31">
        <f t="shared" si="61"/>
        <v>165.4360959973116</v>
      </c>
      <c r="G430" s="31">
        <f t="shared" si="67"/>
        <v>914.0272532014728</v>
      </c>
      <c r="H430" s="31">
        <f t="shared" si="62"/>
        <v>48882.237641989326</v>
      </c>
      <c r="I430" s="28">
        <f t="shared" si="63"/>
      </c>
      <c r="J430" s="32">
        <v>91.45</v>
      </c>
      <c r="K430" s="33">
        <f t="shared" si="68"/>
        <v>83587.79230527469</v>
      </c>
      <c r="L430" s="33">
        <f t="shared" si="69"/>
        <v>4470280.632359924</v>
      </c>
    </row>
    <row r="431" spans="2:12" ht="14.25">
      <c r="B431" s="29">
        <f t="shared" si="64"/>
        <v>422</v>
      </c>
      <c r="C431" s="30">
        <f t="shared" si="65"/>
        <v>0</v>
      </c>
      <c r="D431" s="31">
        <f t="shared" si="66"/>
        <v>48882.237641989326</v>
      </c>
      <c r="E431" s="31">
        <f t="shared" si="60"/>
        <v>751.086461061509</v>
      </c>
      <c r="F431" s="31">
        <f t="shared" si="61"/>
        <v>162.94079213996443</v>
      </c>
      <c r="G431" s="31">
        <f t="shared" si="67"/>
        <v>914.0272532014734</v>
      </c>
      <c r="H431" s="31">
        <f t="shared" si="62"/>
        <v>48131.151180927816</v>
      </c>
      <c r="I431" s="28">
        <f t="shared" si="63"/>
      </c>
      <c r="J431" s="32">
        <v>91.45</v>
      </c>
      <c r="K431" s="33">
        <f t="shared" si="68"/>
        <v>83587.79230527475</v>
      </c>
      <c r="L431" s="33">
        <f t="shared" si="69"/>
        <v>4401593.775495849</v>
      </c>
    </row>
    <row r="432" spans="2:12" ht="14.25">
      <c r="B432" s="29">
        <f t="shared" si="64"/>
        <v>423</v>
      </c>
      <c r="C432" s="30">
        <f t="shared" si="65"/>
        <v>0</v>
      </c>
      <c r="D432" s="31">
        <f t="shared" si="66"/>
        <v>48131.151180927816</v>
      </c>
      <c r="E432" s="31">
        <f t="shared" si="60"/>
        <v>753.5900825983811</v>
      </c>
      <c r="F432" s="31">
        <f t="shared" si="61"/>
        <v>160.4371706030927</v>
      </c>
      <c r="G432" s="31">
        <f t="shared" si="67"/>
        <v>914.0272532014737</v>
      </c>
      <c r="H432" s="31">
        <f t="shared" si="62"/>
        <v>47377.56109832943</v>
      </c>
      <c r="I432" s="28">
        <f t="shared" si="63"/>
      </c>
      <c r="J432" s="32">
        <v>91.45</v>
      </c>
      <c r="K432" s="33">
        <f t="shared" si="68"/>
        <v>83587.79230527478</v>
      </c>
      <c r="L432" s="33">
        <f t="shared" si="69"/>
        <v>4332677.962442227</v>
      </c>
    </row>
    <row r="433" spans="2:12" ht="14.25">
      <c r="B433" s="29">
        <f t="shared" si="64"/>
        <v>424</v>
      </c>
      <c r="C433" s="30">
        <f t="shared" si="65"/>
        <v>0</v>
      </c>
      <c r="D433" s="31">
        <f t="shared" si="66"/>
        <v>47377.56109832943</v>
      </c>
      <c r="E433" s="31">
        <f t="shared" si="60"/>
        <v>756.1020495403762</v>
      </c>
      <c r="F433" s="31">
        <f t="shared" si="61"/>
        <v>157.9252036610981</v>
      </c>
      <c r="G433" s="31">
        <f t="shared" si="67"/>
        <v>914.0272532014743</v>
      </c>
      <c r="H433" s="31">
        <f t="shared" si="62"/>
        <v>46621.45904878905</v>
      </c>
      <c r="I433" s="28">
        <f t="shared" si="63"/>
      </c>
      <c r="J433" s="32">
        <v>91.45</v>
      </c>
      <c r="K433" s="33">
        <f t="shared" si="68"/>
        <v>83587.79230527482</v>
      </c>
      <c r="L433" s="33">
        <f t="shared" si="69"/>
        <v>4263532.430011759</v>
      </c>
    </row>
    <row r="434" spans="2:12" ht="14.25">
      <c r="B434" s="29">
        <f t="shared" si="64"/>
        <v>425</v>
      </c>
      <c r="C434" s="30">
        <f t="shared" si="65"/>
        <v>0</v>
      </c>
      <c r="D434" s="31">
        <f t="shared" si="66"/>
        <v>46621.45904878905</v>
      </c>
      <c r="E434" s="31">
        <f t="shared" si="60"/>
        <v>758.6223897055107</v>
      </c>
      <c r="F434" s="31">
        <f t="shared" si="61"/>
        <v>155.4048634959635</v>
      </c>
      <c r="G434" s="31">
        <f t="shared" si="67"/>
        <v>914.0272532014742</v>
      </c>
      <c r="H434" s="31">
        <f t="shared" si="62"/>
        <v>45862.83665908354</v>
      </c>
      <c r="I434" s="28">
        <f t="shared" si="63"/>
      </c>
      <c r="J434" s="32">
        <v>91.45</v>
      </c>
      <c r="K434" s="33">
        <f t="shared" si="68"/>
        <v>83587.79230527482</v>
      </c>
      <c r="L434" s="33">
        <f t="shared" si="69"/>
        <v>4194156.41247319</v>
      </c>
    </row>
    <row r="435" spans="2:12" ht="14.25">
      <c r="B435" s="29">
        <f t="shared" si="64"/>
        <v>426</v>
      </c>
      <c r="C435" s="30">
        <f t="shared" si="65"/>
        <v>0</v>
      </c>
      <c r="D435" s="31">
        <f t="shared" si="66"/>
        <v>45862.83665908354</v>
      </c>
      <c r="E435" s="31">
        <f t="shared" si="60"/>
        <v>761.1511310045291</v>
      </c>
      <c r="F435" s="31">
        <f t="shared" si="61"/>
        <v>152.87612219694515</v>
      </c>
      <c r="G435" s="31">
        <f t="shared" si="67"/>
        <v>914.0272532014743</v>
      </c>
      <c r="H435" s="31">
        <f t="shared" si="62"/>
        <v>45101.68552807901</v>
      </c>
      <c r="I435" s="28">
        <f t="shared" si="63"/>
      </c>
      <c r="J435" s="32">
        <v>91.45</v>
      </c>
      <c r="K435" s="33">
        <f t="shared" si="68"/>
        <v>83587.79230527482</v>
      </c>
      <c r="L435" s="33">
        <f t="shared" si="69"/>
        <v>4124549.141542826</v>
      </c>
    </row>
    <row r="436" spans="2:12" ht="14.25">
      <c r="B436" s="29">
        <f t="shared" si="64"/>
        <v>427</v>
      </c>
      <c r="C436" s="30">
        <f t="shared" si="65"/>
        <v>0</v>
      </c>
      <c r="D436" s="31">
        <f t="shared" si="66"/>
        <v>45101.68552807901</v>
      </c>
      <c r="E436" s="31">
        <f t="shared" si="60"/>
        <v>763.6883014412114</v>
      </c>
      <c r="F436" s="31">
        <f t="shared" si="61"/>
        <v>150.33895176026337</v>
      </c>
      <c r="G436" s="31">
        <f t="shared" si="67"/>
        <v>914.0272532014748</v>
      </c>
      <c r="H436" s="31">
        <f t="shared" si="62"/>
        <v>44337.9972266378</v>
      </c>
      <c r="I436" s="28">
        <f t="shared" si="63"/>
      </c>
      <c r="J436" s="32">
        <v>91.45</v>
      </c>
      <c r="K436" s="33">
        <f t="shared" si="68"/>
        <v>83587.79230527487</v>
      </c>
      <c r="L436" s="33">
        <f t="shared" si="69"/>
        <v>4054709.846376027</v>
      </c>
    </row>
    <row r="437" spans="2:12" ht="14.25">
      <c r="B437" s="29">
        <f t="shared" si="64"/>
        <v>428</v>
      </c>
      <c r="C437" s="30">
        <f t="shared" si="65"/>
        <v>0</v>
      </c>
      <c r="D437" s="31">
        <f t="shared" si="66"/>
        <v>44337.9972266378</v>
      </c>
      <c r="E437" s="31">
        <f t="shared" si="60"/>
        <v>766.2339291126831</v>
      </c>
      <c r="F437" s="31">
        <f t="shared" si="61"/>
        <v>147.79332408879267</v>
      </c>
      <c r="G437" s="31">
        <f t="shared" si="67"/>
        <v>914.0272532014758</v>
      </c>
      <c r="H437" s="31">
        <f t="shared" si="62"/>
        <v>43571.76329752512</v>
      </c>
      <c r="I437" s="28">
        <f t="shared" si="63"/>
      </c>
      <c r="J437" s="32">
        <v>91.45</v>
      </c>
      <c r="K437" s="33">
        <f t="shared" si="68"/>
        <v>83587.79230527497</v>
      </c>
      <c r="L437" s="33">
        <f t="shared" si="69"/>
        <v>3984637.753558672</v>
      </c>
    </row>
    <row r="438" spans="2:12" ht="14.25">
      <c r="B438" s="29">
        <f t="shared" si="64"/>
        <v>429</v>
      </c>
      <c r="C438" s="30">
        <f t="shared" si="65"/>
        <v>0</v>
      </c>
      <c r="D438" s="31">
        <f t="shared" si="66"/>
        <v>43571.76329752512</v>
      </c>
      <c r="E438" s="31">
        <f t="shared" si="60"/>
        <v>768.7880422097255</v>
      </c>
      <c r="F438" s="31">
        <f t="shared" si="61"/>
        <v>145.2392109917504</v>
      </c>
      <c r="G438" s="31">
        <f t="shared" si="67"/>
        <v>914.0272532014759</v>
      </c>
      <c r="H438" s="31">
        <f t="shared" si="62"/>
        <v>42802.975255315396</v>
      </c>
      <c r="I438" s="28">
        <f t="shared" si="63"/>
      </c>
      <c r="J438" s="32">
        <v>91.45</v>
      </c>
      <c r="K438" s="33">
        <f t="shared" si="68"/>
        <v>83587.79230527497</v>
      </c>
      <c r="L438" s="33">
        <f t="shared" si="69"/>
        <v>3914332.087098593</v>
      </c>
    </row>
    <row r="439" spans="2:12" ht="14.25">
      <c r="B439" s="29">
        <f t="shared" si="64"/>
        <v>430</v>
      </c>
      <c r="C439" s="30">
        <f t="shared" si="65"/>
        <v>0</v>
      </c>
      <c r="D439" s="31">
        <f t="shared" si="66"/>
        <v>42802.975255315396</v>
      </c>
      <c r="E439" s="31">
        <f t="shared" si="60"/>
        <v>771.350669017091</v>
      </c>
      <c r="F439" s="31">
        <f t="shared" si="61"/>
        <v>142.67658418438467</v>
      </c>
      <c r="G439" s="31">
        <f t="shared" si="67"/>
        <v>914.0272532014757</v>
      </c>
      <c r="H439" s="31">
        <f t="shared" si="62"/>
        <v>42031.624586298305</v>
      </c>
      <c r="I439" s="28">
        <f t="shared" si="63"/>
      </c>
      <c r="J439" s="32">
        <v>91.45</v>
      </c>
      <c r="K439" s="33">
        <f t="shared" si="68"/>
        <v>83587.79230527495</v>
      </c>
      <c r="L439" s="33">
        <f t="shared" si="69"/>
        <v>3843792.06841698</v>
      </c>
    </row>
    <row r="440" spans="2:12" ht="14.25">
      <c r="B440" s="29">
        <f t="shared" si="64"/>
        <v>431</v>
      </c>
      <c r="C440" s="30">
        <f t="shared" si="65"/>
        <v>0</v>
      </c>
      <c r="D440" s="31">
        <f t="shared" si="66"/>
        <v>42031.624586298305</v>
      </c>
      <c r="E440" s="31">
        <f t="shared" si="60"/>
        <v>773.9218379138158</v>
      </c>
      <c r="F440" s="31">
        <f t="shared" si="61"/>
        <v>140.10541528766103</v>
      </c>
      <c r="G440" s="31">
        <f t="shared" si="67"/>
        <v>914.0272532014768</v>
      </c>
      <c r="H440" s="31">
        <f t="shared" si="62"/>
        <v>41257.70274838449</v>
      </c>
      <c r="I440" s="28">
        <f t="shared" si="63"/>
      </c>
      <c r="J440" s="32">
        <v>91.45</v>
      </c>
      <c r="K440" s="33">
        <f t="shared" si="68"/>
        <v>83587.79230527506</v>
      </c>
      <c r="L440" s="33">
        <f t="shared" si="69"/>
        <v>3773016.9163397616</v>
      </c>
    </row>
    <row r="441" spans="2:12" ht="14.25">
      <c r="B441" s="29">
        <f t="shared" si="64"/>
        <v>432</v>
      </c>
      <c r="C441" s="30">
        <f t="shared" si="65"/>
        <v>0</v>
      </c>
      <c r="D441" s="31">
        <f t="shared" si="66"/>
        <v>41257.70274838449</v>
      </c>
      <c r="E441" s="31">
        <f t="shared" si="60"/>
        <v>776.5015773735289</v>
      </c>
      <c r="F441" s="31">
        <f t="shared" si="61"/>
        <v>137.52567582794828</v>
      </c>
      <c r="G441" s="31">
        <f t="shared" si="67"/>
        <v>914.0272532014772</v>
      </c>
      <c r="H441" s="31">
        <f t="shared" si="62"/>
        <v>40481.20117101096</v>
      </c>
      <c r="I441" s="28">
        <f t="shared" si="63"/>
      </c>
      <c r="J441" s="32">
        <v>91.45</v>
      </c>
      <c r="K441" s="33">
        <f t="shared" si="68"/>
        <v>83587.79230527508</v>
      </c>
      <c r="L441" s="33">
        <f t="shared" si="69"/>
        <v>3702005.847088952</v>
      </c>
    </row>
    <row r="442" spans="2:12" ht="14.25">
      <c r="B442" s="29">
        <f t="shared" si="64"/>
        <v>433</v>
      </c>
      <c r="C442" s="30">
        <f t="shared" si="65"/>
        <v>0</v>
      </c>
      <c r="D442" s="31">
        <f t="shared" si="66"/>
        <v>40481.20117101096</v>
      </c>
      <c r="E442" s="31">
        <f t="shared" si="60"/>
        <v>779.0899159647745</v>
      </c>
      <c r="F442" s="31">
        <f t="shared" si="61"/>
        <v>134.9373372367032</v>
      </c>
      <c r="G442" s="31">
        <f t="shared" si="67"/>
        <v>914.0272532014777</v>
      </c>
      <c r="H442" s="31">
        <f t="shared" si="62"/>
        <v>39702.111255046184</v>
      </c>
      <c r="I442" s="28">
        <f t="shared" si="63"/>
      </c>
      <c r="J442" s="32">
        <v>91.45</v>
      </c>
      <c r="K442" s="33">
        <f t="shared" si="68"/>
        <v>83587.79230527514</v>
      </c>
      <c r="L442" s="33">
        <f t="shared" si="69"/>
        <v>3630758.0742739737</v>
      </c>
    </row>
    <row r="443" spans="2:12" ht="14.25">
      <c r="B443" s="29">
        <f t="shared" si="64"/>
        <v>434</v>
      </c>
      <c r="C443" s="30">
        <f t="shared" si="65"/>
        <v>0</v>
      </c>
      <c r="D443" s="31">
        <f t="shared" si="66"/>
        <v>39702.111255046184</v>
      </c>
      <c r="E443" s="31">
        <f t="shared" si="60"/>
        <v>781.6868823513239</v>
      </c>
      <c r="F443" s="31">
        <f t="shared" si="61"/>
        <v>132.34037085015396</v>
      </c>
      <c r="G443" s="31">
        <f t="shared" si="67"/>
        <v>914.0272532014778</v>
      </c>
      <c r="H443" s="31">
        <f t="shared" si="62"/>
        <v>38920.42437269486</v>
      </c>
      <c r="I443" s="28">
        <f t="shared" si="63"/>
      </c>
      <c r="J443" s="32">
        <v>91.45</v>
      </c>
      <c r="K443" s="33">
        <f t="shared" si="68"/>
        <v>83587.79230527516</v>
      </c>
      <c r="L443" s="33">
        <f t="shared" si="69"/>
        <v>3559272.808882945</v>
      </c>
    </row>
    <row r="444" spans="2:12" ht="14.25">
      <c r="B444" s="29">
        <f t="shared" si="64"/>
        <v>435</v>
      </c>
      <c r="C444" s="30">
        <f t="shared" si="65"/>
        <v>0</v>
      </c>
      <c r="D444" s="31">
        <f t="shared" si="66"/>
        <v>38920.42437269486</v>
      </c>
      <c r="E444" s="31">
        <f t="shared" si="60"/>
        <v>784.2925052924962</v>
      </c>
      <c r="F444" s="31">
        <f t="shared" si="61"/>
        <v>129.73474790898288</v>
      </c>
      <c r="G444" s="31">
        <f t="shared" si="67"/>
        <v>914.0272532014791</v>
      </c>
      <c r="H444" s="31">
        <f t="shared" si="62"/>
        <v>38136.131867402364</v>
      </c>
      <c r="I444" s="28">
        <f t="shared" si="63"/>
      </c>
      <c r="J444" s="32">
        <v>91.45</v>
      </c>
      <c r="K444" s="33">
        <f t="shared" si="68"/>
        <v>83587.79230527526</v>
      </c>
      <c r="L444" s="33">
        <f t="shared" si="69"/>
        <v>3487549.2592739463</v>
      </c>
    </row>
    <row r="445" spans="2:12" ht="14.25">
      <c r="B445" s="29">
        <f t="shared" si="64"/>
        <v>436</v>
      </c>
      <c r="C445" s="30">
        <f t="shared" si="65"/>
        <v>0</v>
      </c>
      <c r="D445" s="31">
        <f t="shared" si="66"/>
        <v>38136.131867402364</v>
      </c>
      <c r="E445" s="31">
        <f t="shared" si="60"/>
        <v>786.9068136434721</v>
      </c>
      <c r="F445" s="31">
        <f t="shared" si="61"/>
        <v>127.12043955800789</v>
      </c>
      <c r="G445" s="31">
        <f t="shared" si="67"/>
        <v>914.02725320148</v>
      </c>
      <c r="H445" s="31">
        <f t="shared" si="62"/>
        <v>37349.22505375889</v>
      </c>
      <c r="I445" s="28">
        <f t="shared" si="63"/>
      </c>
      <c r="J445" s="32">
        <v>91.45</v>
      </c>
      <c r="K445" s="33">
        <f t="shared" si="68"/>
        <v>83587.79230527535</v>
      </c>
      <c r="L445" s="33">
        <f t="shared" si="69"/>
        <v>3415586.631166251</v>
      </c>
    </row>
    <row r="446" spans="2:12" ht="14.25">
      <c r="B446" s="29">
        <f t="shared" si="64"/>
        <v>437</v>
      </c>
      <c r="C446" s="30">
        <f t="shared" si="65"/>
        <v>0</v>
      </c>
      <c r="D446" s="31">
        <f t="shared" si="66"/>
        <v>37349.22505375889</v>
      </c>
      <c r="E446" s="31">
        <f t="shared" si="60"/>
        <v>789.5298363556172</v>
      </c>
      <c r="F446" s="31">
        <f t="shared" si="61"/>
        <v>124.49741684586297</v>
      </c>
      <c r="G446" s="31">
        <f t="shared" si="67"/>
        <v>914.0272532014802</v>
      </c>
      <c r="H446" s="31">
        <f t="shared" si="62"/>
        <v>36559.69521740328</v>
      </c>
      <c r="I446" s="28">
        <f t="shared" si="63"/>
      </c>
      <c r="J446" s="32">
        <v>91.45</v>
      </c>
      <c r="K446" s="33">
        <f t="shared" si="68"/>
        <v>83587.79230527538</v>
      </c>
      <c r="L446" s="33">
        <f t="shared" si="69"/>
        <v>3343384.1276315297</v>
      </c>
    </row>
    <row r="447" spans="2:12" ht="14.25">
      <c r="B447" s="29">
        <f t="shared" si="64"/>
        <v>438</v>
      </c>
      <c r="C447" s="30">
        <f t="shared" si="65"/>
        <v>0</v>
      </c>
      <c r="D447" s="31">
        <f t="shared" si="66"/>
        <v>36559.69521740328</v>
      </c>
      <c r="E447" s="31">
        <f t="shared" si="60"/>
        <v>792.1616024768019</v>
      </c>
      <c r="F447" s="31">
        <f t="shared" si="61"/>
        <v>121.8656507246776</v>
      </c>
      <c r="G447" s="31">
        <f t="shared" si="67"/>
        <v>914.0272532014795</v>
      </c>
      <c r="H447" s="31">
        <f t="shared" si="62"/>
        <v>35767.53361492648</v>
      </c>
      <c r="I447" s="28">
        <f t="shared" si="63"/>
      </c>
      <c r="J447" s="32">
        <v>91.45</v>
      </c>
      <c r="K447" s="33">
        <f t="shared" si="68"/>
        <v>83587.7923052753</v>
      </c>
      <c r="L447" s="33">
        <f t="shared" si="69"/>
        <v>3270940.9490850265</v>
      </c>
    </row>
    <row r="448" spans="2:12" ht="14.25">
      <c r="B448" s="29">
        <f t="shared" si="64"/>
        <v>439</v>
      </c>
      <c r="C448" s="30">
        <f t="shared" si="65"/>
        <v>0</v>
      </c>
      <c r="D448" s="31">
        <f t="shared" si="66"/>
        <v>35767.53361492648</v>
      </c>
      <c r="E448" s="31">
        <f t="shared" si="60"/>
        <v>794.802141151726</v>
      </c>
      <c r="F448" s="31">
        <f t="shared" si="61"/>
        <v>119.22511204975491</v>
      </c>
      <c r="G448" s="31">
        <f t="shared" si="67"/>
        <v>914.0272532014809</v>
      </c>
      <c r="H448" s="31">
        <f t="shared" si="62"/>
        <v>34972.73147377475</v>
      </c>
      <c r="I448" s="28">
        <f t="shared" si="63"/>
      </c>
      <c r="J448" s="32">
        <v>91.45</v>
      </c>
      <c r="K448" s="33">
        <f t="shared" si="68"/>
        <v>83587.79230527543</v>
      </c>
      <c r="L448" s="33">
        <f t="shared" si="69"/>
        <v>3198256.293276701</v>
      </c>
    </row>
    <row r="449" spans="2:12" ht="14.25">
      <c r="B449" s="29">
        <f t="shared" si="64"/>
        <v>440</v>
      </c>
      <c r="C449" s="30">
        <f t="shared" si="65"/>
        <v>0</v>
      </c>
      <c r="D449" s="31">
        <f t="shared" si="66"/>
        <v>34972.73147377475</v>
      </c>
      <c r="E449" s="31">
        <f t="shared" si="60"/>
        <v>797.4514816222335</v>
      </c>
      <c r="F449" s="31">
        <f t="shared" si="61"/>
        <v>116.57577157924918</v>
      </c>
      <c r="G449" s="31">
        <f t="shared" si="67"/>
        <v>914.0272532014826</v>
      </c>
      <c r="H449" s="31">
        <f t="shared" si="62"/>
        <v>34175.279992152515</v>
      </c>
      <c r="I449" s="28">
        <f t="shared" si="63"/>
      </c>
      <c r="J449" s="32">
        <v>91.45</v>
      </c>
      <c r="K449" s="33">
        <f t="shared" si="68"/>
        <v>83587.7923052756</v>
      </c>
      <c r="L449" s="33">
        <f t="shared" si="69"/>
        <v>3125329.3552823476</v>
      </c>
    </row>
    <row r="450" spans="2:12" ht="14.25">
      <c r="B450" s="29">
        <f t="shared" si="64"/>
        <v>441</v>
      </c>
      <c r="C450" s="30">
        <f t="shared" si="65"/>
        <v>0</v>
      </c>
      <c r="D450" s="31">
        <f t="shared" si="66"/>
        <v>34175.279992152515</v>
      </c>
      <c r="E450" s="31">
        <f t="shared" si="60"/>
        <v>800.1096532276406</v>
      </c>
      <c r="F450" s="31">
        <f t="shared" si="61"/>
        <v>113.91759997384172</v>
      </c>
      <c r="G450" s="31">
        <f t="shared" si="67"/>
        <v>914.0272532014823</v>
      </c>
      <c r="H450" s="31">
        <f t="shared" si="62"/>
        <v>33375.17033892487</v>
      </c>
      <c r="I450" s="28">
        <f t="shared" si="63"/>
      </c>
      <c r="J450" s="32">
        <v>91.45</v>
      </c>
      <c r="K450" s="33">
        <f t="shared" si="68"/>
        <v>83587.79230527555</v>
      </c>
      <c r="L450" s="33">
        <f t="shared" si="69"/>
        <v>3052159.3274946795</v>
      </c>
    </row>
    <row r="451" spans="2:12" ht="14.25">
      <c r="B451" s="29">
        <f t="shared" si="64"/>
        <v>442</v>
      </c>
      <c r="C451" s="30">
        <f t="shared" si="65"/>
        <v>0</v>
      </c>
      <c r="D451" s="31">
        <f t="shared" si="66"/>
        <v>33375.17033892487</v>
      </c>
      <c r="E451" s="31">
        <f t="shared" si="60"/>
        <v>802.7766854050651</v>
      </c>
      <c r="F451" s="31">
        <f t="shared" si="61"/>
        <v>111.25056779641625</v>
      </c>
      <c r="G451" s="31">
        <f t="shared" si="67"/>
        <v>914.0272532014814</v>
      </c>
      <c r="H451" s="31">
        <f t="shared" si="62"/>
        <v>32572.393653519808</v>
      </c>
      <c r="I451" s="28">
        <f t="shared" si="63"/>
      </c>
      <c r="J451" s="32">
        <v>91.45</v>
      </c>
      <c r="K451" s="33">
        <f t="shared" si="68"/>
        <v>83587.79230527548</v>
      </c>
      <c r="L451" s="33">
        <f t="shared" si="69"/>
        <v>2978745.3996143867</v>
      </c>
    </row>
    <row r="452" spans="2:12" ht="14.25">
      <c r="B452" s="29">
        <f t="shared" si="64"/>
        <v>443</v>
      </c>
      <c r="C452" s="30">
        <f t="shared" si="65"/>
        <v>0</v>
      </c>
      <c r="D452" s="31">
        <f t="shared" si="66"/>
        <v>32572.393653519808</v>
      </c>
      <c r="E452" s="31">
        <f t="shared" si="60"/>
        <v>805.4526076897505</v>
      </c>
      <c r="F452" s="31">
        <f t="shared" si="61"/>
        <v>108.5746455117327</v>
      </c>
      <c r="G452" s="31">
        <f t="shared" si="67"/>
        <v>914.0272532014832</v>
      </c>
      <c r="H452" s="31">
        <f t="shared" si="62"/>
        <v>31766.94104583006</v>
      </c>
      <c r="I452" s="28">
        <f t="shared" si="63"/>
      </c>
      <c r="J452" s="32">
        <v>91.45</v>
      </c>
      <c r="K452" s="33">
        <f t="shared" si="68"/>
        <v>83587.79230527564</v>
      </c>
      <c r="L452" s="33">
        <f t="shared" si="69"/>
        <v>2905086.758641159</v>
      </c>
    </row>
    <row r="453" spans="2:12" ht="14.25">
      <c r="B453" s="29">
        <f t="shared" si="64"/>
        <v>444</v>
      </c>
      <c r="C453" s="30">
        <f t="shared" si="65"/>
        <v>0</v>
      </c>
      <c r="D453" s="31">
        <f t="shared" si="66"/>
        <v>31766.94104583006</v>
      </c>
      <c r="E453" s="31">
        <f t="shared" si="60"/>
        <v>808.1374497153843</v>
      </c>
      <c r="F453" s="31">
        <f t="shared" si="61"/>
        <v>105.8898034861002</v>
      </c>
      <c r="G453" s="31">
        <f t="shared" si="67"/>
        <v>914.0272532014844</v>
      </c>
      <c r="H453" s="31">
        <f t="shared" si="62"/>
        <v>30958.803596114674</v>
      </c>
      <c r="I453" s="28">
        <f t="shared" si="63"/>
      </c>
      <c r="J453" s="32">
        <v>91.45</v>
      </c>
      <c r="K453" s="33">
        <f t="shared" si="68"/>
        <v>83587.79230527575</v>
      </c>
      <c r="L453" s="33">
        <f t="shared" si="69"/>
        <v>2831182.588864687</v>
      </c>
    </row>
    <row r="454" spans="2:12" ht="14.25">
      <c r="B454" s="29">
        <f t="shared" si="64"/>
        <v>445</v>
      </c>
      <c r="C454" s="30">
        <f t="shared" si="65"/>
        <v>0</v>
      </c>
      <c r="D454" s="31">
        <f t="shared" si="66"/>
        <v>30958.803596114674</v>
      </c>
      <c r="E454" s="31">
        <f t="shared" si="60"/>
        <v>810.8312412144364</v>
      </c>
      <c r="F454" s="31">
        <f t="shared" si="61"/>
        <v>103.19601198704892</v>
      </c>
      <c r="G454" s="31">
        <f t="shared" si="67"/>
        <v>914.0272532014853</v>
      </c>
      <c r="H454" s="31">
        <f t="shared" si="62"/>
        <v>30147.972354900237</v>
      </c>
      <c r="I454" s="28">
        <f t="shared" si="63"/>
      </c>
      <c r="J454" s="32">
        <v>91.45</v>
      </c>
      <c r="K454" s="33">
        <f t="shared" si="68"/>
        <v>83587.79230527584</v>
      </c>
      <c r="L454" s="33">
        <f t="shared" si="69"/>
        <v>2757032.071855627</v>
      </c>
    </row>
    <row r="455" spans="2:12" ht="14.25">
      <c r="B455" s="29">
        <f t="shared" si="64"/>
        <v>446</v>
      </c>
      <c r="C455" s="30">
        <f t="shared" si="65"/>
        <v>0</v>
      </c>
      <c r="D455" s="31">
        <f t="shared" si="66"/>
        <v>30147.972354900237</v>
      </c>
      <c r="E455" s="31">
        <f t="shared" si="60"/>
        <v>813.5340120184829</v>
      </c>
      <c r="F455" s="31">
        <f t="shared" si="61"/>
        <v>100.49324118300079</v>
      </c>
      <c r="G455" s="31">
        <f t="shared" si="67"/>
        <v>914.0272532014837</v>
      </c>
      <c r="H455" s="31">
        <f t="shared" si="62"/>
        <v>29334.438342881753</v>
      </c>
      <c r="I455" s="28">
        <f t="shared" si="63"/>
      </c>
      <c r="J455" s="32">
        <v>91.45</v>
      </c>
      <c r="K455" s="33">
        <f t="shared" si="68"/>
        <v>83587.7923052757</v>
      </c>
      <c r="L455" s="33">
        <f t="shared" si="69"/>
        <v>2682634.3864565366</v>
      </c>
    </row>
    <row r="456" spans="2:12" ht="14.25">
      <c r="B456" s="29">
        <f t="shared" si="64"/>
        <v>447</v>
      </c>
      <c r="C456" s="30">
        <f t="shared" si="65"/>
        <v>0</v>
      </c>
      <c r="D456" s="31">
        <f t="shared" si="66"/>
        <v>29334.438342881753</v>
      </c>
      <c r="E456" s="31">
        <f t="shared" si="60"/>
        <v>816.2457920585467</v>
      </c>
      <c r="F456" s="31">
        <f t="shared" si="61"/>
        <v>97.78146114293918</v>
      </c>
      <c r="G456" s="31">
        <f t="shared" si="67"/>
        <v>914.0272532014859</v>
      </c>
      <c r="H456" s="31">
        <f t="shared" si="62"/>
        <v>28518.192550823205</v>
      </c>
      <c r="I456" s="28">
        <f t="shared" si="63"/>
      </c>
      <c r="J456" s="32">
        <v>91.45</v>
      </c>
      <c r="K456" s="33">
        <f t="shared" si="68"/>
        <v>83587.79230527589</v>
      </c>
      <c r="L456" s="33">
        <f t="shared" si="69"/>
        <v>2607988.7087727822</v>
      </c>
    </row>
    <row r="457" spans="2:12" ht="14.25">
      <c r="B457" s="29">
        <f t="shared" si="64"/>
        <v>448</v>
      </c>
      <c r="C457" s="30">
        <f t="shared" si="65"/>
        <v>0</v>
      </c>
      <c r="D457" s="31">
        <f t="shared" si="66"/>
        <v>28518.192550823205</v>
      </c>
      <c r="E457" s="31">
        <f t="shared" si="60"/>
        <v>818.9666113654089</v>
      </c>
      <c r="F457" s="31">
        <f t="shared" si="61"/>
        <v>95.06064183607735</v>
      </c>
      <c r="G457" s="31">
        <f t="shared" si="67"/>
        <v>914.0272532014862</v>
      </c>
      <c r="H457" s="31">
        <f t="shared" si="62"/>
        <v>27699.225939457796</v>
      </c>
      <c r="I457" s="28">
        <f t="shared" si="63"/>
      </c>
      <c r="J457" s="32">
        <v>91.45</v>
      </c>
      <c r="K457" s="33">
        <f t="shared" si="68"/>
        <v>83587.79230527591</v>
      </c>
      <c r="L457" s="33">
        <f t="shared" si="69"/>
        <v>2533094.2121634157</v>
      </c>
    </row>
    <row r="458" spans="2:12" ht="14.25">
      <c r="B458" s="29">
        <f t="shared" si="64"/>
        <v>449</v>
      </c>
      <c r="C458" s="30">
        <f t="shared" si="65"/>
        <v>0</v>
      </c>
      <c r="D458" s="31">
        <f t="shared" si="66"/>
        <v>27699.225939457796</v>
      </c>
      <c r="E458" s="31">
        <f aca="true" t="shared" si="70" ref="E458:E489">IF(B458="","",G458-F458)</f>
        <v>821.6965000699614</v>
      </c>
      <c r="F458" s="31">
        <f aca="true" t="shared" si="71" ref="F458:F489">IF(B458="","",D458*Vextir/12)</f>
        <v>92.33075313152598</v>
      </c>
      <c r="G458" s="31">
        <f t="shared" si="67"/>
        <v>914.0272532014874</v>
      </c>
      <c r="H458" s="31">
        <f aca="true" t="shared" si="72" ref="H458:H489">IF(B458="","",D458-E458)</f>
        <v>26877.529439387836</v>
      </c>
      <c r="I458" s="28">
        <f aca="true" t="shared" si="73" ref="I458:I489">IF((OR(B458="",I457="")),"",I457*(1+Mán.verðbólga))</f>
      </c>
      <c r="J458" s="32">
        <v>91.45</v>
      </c>
      <c r="K458" s="33">
        <f t="shared" si="68"/>
        <v>83587.79230527603</v>
      </c>
      <c r="L458" s="33">
        <f t="shared" si="69"/>
        <v>2457950.067232018</v>
      </c>
    </row>
    <row r="459" spans="2:12" ht="14.25">
      <c r="B459" s="29">
        <f aca="true" t="shared" si="74" ref="B459:B489">IF(OR(B458="",B458=Fj.afborgana),"",B458+1)</f>
        <v>450</v>
      </c>
      <c r="C459" s="30">
        <f aca="true" t="shared" si="75" ref="C459:C489">IF(B459="","",IF(Verðbólga=0,0,+H458*I459/I458-H458))</f>
        <v>0</v>
      </c>
      <c r="D459" s="31">
        <f aca="true" t="shared" si="76" ref="D459:D489">IF(B459="","",IF(OR(Verðbólga="",Verðbólga=0),H458,H458*I459/I458))</f>
        <v>26877.529439387836</v>
      </c>
      <c r="E459" s="31">
        <f t="shared" si="70"/>
        <v>824.4354884035292</v>
      </c>
      <c r="F459" s="31">
        <f t="shared" si="71"/>
        <v>89.59176479795946</v>
      </c>
      <c r="G459" s="31">
        <f aca="true" t="shared" si="77" ref="G459:G489">IF(B459="","",PMT(Vextir/12,Fj.afborgana-B458,-D459))</f>
        <v>914.0272532014887</v>
      </c>
      <c r="H459" s="31">
        <f t="shared" si="72"/>
        <v>26053.09395098431</v>
      </c>
      <c r="I459" s="28">
        <f t="shared" si="73"/>
      </c>
      <c r="J459" s="32">
        <v>91.45</v>
      </c>
      <c r="K459" s="33">
        <f aca="true" t="shared" si="78" ref="K459:K489">J459*G459</f>
        <v>83587.79230527615</v>
      </c>
      <c r="L459" s="33">
        <f aca="true" t="shared" si="79" ref="L459:L489">H459*J459</f>
        <v>2382555.441817515</v>
      </c>
    </row>
    <row r="460" spans="2:12" ht="14.25">
      <c r="B460" s="29">
        <f t="shared" si="74"/>
        <v>451</v>
      </c>
      <c r="C460" s="30">
        <f t="shared" si="75"/>
        <v>0</v>
      </c>
      <c r="D460" s="31">
        <f t="shared" si="76"/>
        <v>26053.09395098431</v>
      </c>
      <c r="E460" s="31">
        <f t="shared" si="70"/>
        <v>827.1836066982091</v>
      </c>
      <c r="F460" s="31">
        <f t="shared" si="71"/>
        <v>86.84364650328104</v>
      </c>
      <c r="G460" s="31">
        <f t="shared" si="77"/>
        <v>914.0272532014902</v>
      </c>
      <c r="H460" s="31">
        <f t="shared" si="72"/>
        <v>25225.910344286098</v>
      </c>
      <c r="I460" s="28">
        <f t="shared" si="73"/>
      </c>
      <c r="J460" s="32">
        <v>91.45</v>
      </c>
      <c r="K460" s="33">
        <f t="shared" si="78"/>
        <v>83587.79230527628</v>
      </c>
      <c r="L460" s="33">
        <f t="shared" si="79"/>
        <v>2306909.5009849635</v>
      </c>
    </row>
    <row r="461" spans="2:12" ht="14.25">
      <c r="B461" s="29">
        <f t="shared" si="74"/>
        <v>452</v>
      </c>
      <c r="C461" s="30">
        <f t="shared" si="75"/>
        <v>0</v>
      </c>
      <c r="D461" s="31">
        <f t="shared" si="76"/>
        <v>25225.910344286098</v>
      </c>
      <c r="E461" s="31">
        <f t="shared" si="70"/>
        <v>829.9408853872046</v>
      </c>
      <c r="F461" s="31">
        <f t="shared" si="71"/>
        <v>84.08636781428699</v>
      </c>
      <c r="G461" s="31">
        <f t="shared" si="77"/>
        <v>914.0272532014916</v>
      </c>
      <c r="H461" s="31">
        <f t="shared" si="72"/>
        <v>24395.969458898893</v>
      </c>
      <c r="I461" s="28">
        <f t="shared" si="73"/>
      </c>
      <c r="J461" s="32">
        <v>91.45</v>
      </c>
      <c r="K461" s="33">
        <f t="shared" si="78"/>
        <v>83587.79230527641</v>
      </c>
      <c r="L461" s="33">
        <f t="shared" si="79"/>
        <v>2231011.407016304</v>
      </c>
    </row>
    <row r="462" spans="2:12" ht="14.25">
      <c r="B462" s="29">
        <f t="shared" si="74"/>
        <v>453</v>
      </c>
      <c r="C462" s="30">
        <f t="shared" si="75"/>
        <v>0</v>
      </c>
      <c r="D462" s="31">
        <f t="shared" si="76"/>
        <v>24395.969458898893</v>
      </c>
      <c r="E462" s="31">
        <f t="shared" si="70"/>
        <v>832.7073550051604</v>
      </c>
      <c r="F462" s="31">
        <f t="shared" si="71"/>
        <v>81.31989819632965</v>
      </c>
      <c r="G462" s="31">
        <f t="shared" si="77"/>
        <v>914.02725320149</v>
      </c>
      <c r="H462" s="31">
        <f t="shared" si="72"/>
        <v>23563.262103893732</v>
      </c>
      <c r="I462" s="28">
        <f t="shared" si="73"/>
      </c>
      <c r="J462" s="32">
        <v>91.45</v>
      </c>
      <c r="K462" s="33">
        <f t="shared" si="78"/>
        <v>83587.79230527626</v>
      </c>
      <c r="L462" s="33">
        <f t="shared" si="79"/>
        <v>2154860.3194010817</v>
      </c>
    </row>
    <row r="463" spans="2:12" ht="14.25">
      <c r="B463" s="29">
        <f t="shared" si="74"/>
        <v>454</v>
      </c>
      <c r="C463" s="30">
        <f t="shared" si="75"/>
        <v>0</v>
      </c>
      <c r="D463" s="31">
        <f t="shared" si="76"/>
        <v>23563.262103893732</v>
      </c>
      <c r="E463" s="31">
        <f t="shared" si="70"/>
        <v>835.483046188512</v>
      </c>
      <c r="F463" s="31">
        <f t="shared" si="71"/>
        <v>78.5442070129791</v>
      </c>
      <c r="G463" s="31">
        <f t="shared" si="77"/>
        <v>914.0272532014911</v>
      </c>
      <c r="H463" s="31">
        <f t="shared" si="72"/>
        <v>22727.779057705222</v>
      </c>
      <c r="I463" s="28">
        <f t="shared" si="73"/>
      </c>
      <c r="J463" s="32">
        <v>91.45</v>
      </c>
      <c r="K463" s="33">
        <f t="shared" si="78"/>
        <v>83587.79230527637</v>
      </c>
      <c r="L463" s="33">
        <f t="shared" si="79"/>
        <v>2078455.3948271426</v>
      </c>
    </row>
    <row r="464" spans="2:12" ht="14.25">
      <c r="B464" s="29">
        <f t="shared" si="74"/>
        <v>455</v>
      </c>
      <c r="C464" s="30">
        <f t="shared" si="75"/>
        <v>0</v>
      </c>
      <c r="D464" s="31">
        <f t="shared" si="76"/>
        <v>22727.779057705222</v>
      </c>
      <c r="E464" s="31">
        <f t="shared" si="70"/>
        <v>838.2679896758092</v>
      </c>
      <c r="F464" s="31">
        <f t="shared" si="71"/>
        <v>75.75926352568408</v>
      </c>
      <c r="G464" s="31">
        <f t="shared" si="77"/>
        <v>914.0272532014933</v>
      </c>
      <c r="H464" s="31">
        <f t="shared" si="72"/>
        <v>21889.511068029413</v>
      </c>
      <c r="I464" s="28">
        <f t="shared" si="73"/>
      </c>
      <c r="J464" s="32">
        <v>91.45</v>
      </c>
      <c r="K464" s="33">
        <f t="shared" si="78"/>
        <v>83587.79230527657</v>
      </c>
      <c r="L464" s="33">
        <f t="shared" si="79"/>
        <v>2001795.7871712898</v>
      </c>
    </row>
    <row r="465" spans="2:12" ht="14.25">
      <c r="B465" s="29">
        <f t="shared" si="74"/>
        <v>456</v>
      </c>
      <c r="C465" s="30">
        <f t="shared" si="75"/>
        <v>0</v>
      </c>
      <c r="D465" s="31">
        <f t="shared" si="76"/>
        <v>21889.511068029413</v>
      </c>
      <c r="E465" s="31">
        <f t="shared" si="70"/>
        <v>841.0622163080628</v>
      </c>
      <c r="F465" s="31">
        <f t="shared" si="71"/>
        <v>72.96503689343137</v>
      </c>
      <c r="G465" s="31">
        <f t="shared" si="77"/>
        <v>914.0272532014942</v>
      </c>
      <c r="H465" s="31">
        <f t="shared" si="72"/>
        <v>21048.44885172135</v>
      </c>
      <c r="I465" s="28">
        <f t="shared" si="73"/>
      </c>
      <c r="J465" s="32">
        <v>91.45</v>
      </c>
      <c r="K465" s="33">
        <f t="shared" si="78"/>
        <v>83587.79230527664</v>
      </c>
      <c r="L465" s="33">
        <f t="shared" si="79"/>
        <v>1924880.6474899175</v>
      </c>
    </row>
    <row r="466" spans="2:12" ht="14.25">
      <c r="B466" s="29">
        <f t="shared" si="74"/>
        <v>457</v>
      </c>
      <c r="C466" s="30">
        <f t="shared" si="75"/>
        <v>0</v>
      </c>
      <c r="D466" s="31">
        <f t="shared" si="76"/>
        <v>21048.44885172135</v>
      </c>
      <c r="E466" s="31">
        <f t="shared" si="70"/>
        <v>843.86575702909</v>
      </c>
      <c r="F466" s="31">
        <f t="shared" si="71"/>
        <v>70.16149617240451</v>
      </c>
      <c r="G466" s="31">
        <f t="shared" si="77"/>
        <v>914.0272532014945</v>
      </c>
      <c r="H466" s="31">
        <f t="shared" si="72"/>
        <v>20204.58309469226</v>
      </c>
      <c r="I466" s="28">
        <f t="shared" si="73"/>
      </c>
      <c r="J466" s="32">
        <v>91.45</v>
      </c>
      <c r="K466" s="33">
        <f t="shared" si="78"/>
        <v>83587.79230527669</v>
      </c>
      <c r="L466" s="33">
        <f t="shared" si="79"/>
        <v>1847709.1240096074</v>
      </c>
    </row>
    <row r="467" spans="2:12" ht="14.25">
      <c r="B467" s="29">
        <f t="shared" si="74"/>
        <v>458</v>
      </c>
      <c r="C467" s="30">
        <f t="shared" si="75"/>
        <v>0</v>
      </c>
      <c r="D467" s="31">
        <f t="shared" si="76"/>
        <v>20204.58309469226</v>
      </c>
      <c r="E467" s="31">
        <f t="shared" si="70"/>
        <v>846.6786428858536</v>
      </c>
      <c r="F467" s="31">
        <f t="shared" si="71"/>
        <v>67.34861031564087</v>
      </c>
      <c r="G467" s="31">
        <f t="shared" si="77"/>
        <v>914.0272532014944</v>
      </c>
      <c r="H467" s="31">
        <f t="shared" si="72"/>
        <v>19357.904451806407</v>
      </c>
      <c r="I467" s="28">
        <f t="shared" si="73"/>
      </c>
      <c r="J467" s="32">
        <v>91.45</v>
      </c>
      <c r="K467" s="33">
        <f t="shared" si="78"/>
        <v>83587.79230527667</v>
      </c>
      <c r="L467" s="33">
        <f t="shared" si="79"/>
        <v>1770280.362117696</v>
      </c>
    </row>
    <row r="468" spans="2:12" ht="14.25">
      <c r="B468" s="29">
        <f t="shared" si="74"/>
        <v>459</v>
      </c>
      <c r="C468" s="30">
        <f t="shared" si="75"/>
        <v>0</v>
      </c>
      <c r="D468" s="31">
        <f t="shared" si="76"/>
        <v>19357.904451806407</v>
      </c>
      <c r="E468" s="31">
        <f t="shared" si="70"/>
        <v>849.5009050288074</v>
      </c>
      <c r="F468" s="31">
        <f t="shared" si="71"/>
        <v>64.52634817268803</v>
      </c>
      <c r="G468" s="31">
        <f t="shared" si="77"/>
        <v>914.0272532014955</v>
      </c>
      <c r="H468" s="31">
        <f t="shared" si="72"/>
        <v>18508.4035467776</v>
      </c>
      <c r="I468" s="28">
        <f t="shared" si="73"/>
      </c>
      <c r="J468" s="32">
        <v>91.45</v>
      </c>
      <c r="K468" s="33">
        <f t="shared" si="78"/>
        <v>83587.79230527676</v>
      </c>
      <c r="L468" s="33">
        <f t="shared" si="79"/>
        <v>1692593.5043528117</v>
      </c>
    </row>
    <row r="469" spans="2:12" ht="14.25">
      <c r="B469" s="29">
        <f t="shared" si="74"/>
        <v>460</v>
      </c>
      <c r="C469" s="30">
        <f t="shared" si="75"/>
        <v>0</v>
      </c>
      <c r="D469" s="31">
        <f t="shared" si="76"/>
        <v>18508.4035467776</v>
      </c>
      <c r="E469" s="31">
        <f t="shared" si="70"/>
        <v>852.3325747122407</v>
      </c>
      <c r="F469" s="31">
        <f t="shared" si="71"/>
        <v>61.69467848925867</v>
      </c>
      <c r="G469" s="31">
        <f t="shared" si="77"/>
        <v>914.0272532014993</v>
      </c>
      <c r="H469" s="31">
        <f t="shared" si="72"/>
        <v>17656.07097206536</v>
      </c>
      <c r="I469" s="28">
        <f t="shared" si="73"/>
      </c>
      <c r="J469" s="32">
        <v>91.45</v>
      </c>
      <c r="K469" s="33">
        <f t="shared" si="78"/>
        <v>83587.79230527712</v>
      </c>
      <c r="L469" s="33">
        <f t="shared" si="79"/>
        <v>1614647.6903953773</v>
      </c>
    </row>
    <row r="470" spans="2:12" ht="14.25">
      <c r="B470" s="29">
        <f t="shared" si="74"/>
        <v>461</v>
      </c>
      <c r="C470" s="30">
        <f t="shared" si="75"/>
        <v>0</v>
      </c>
      <c r="D470" s="31">
        <f t="shared" si="76"/>
        <v>17656.07097206536</v>
      </c>
      <c r="E470" s="31">
        <f t="shared" si="70"/>
        <v>855.1736832946134</v>
      </c>
      <c r="F470" s="31">
        <f t="shared" si="71"/>
        <v>58.85356990688454</v>
      </c>
      <c r="G470" s="31">
        <f t="shared" si="77"/>
        <v>914.027253201498</v>
      </c>
      <c r="H470" s="31">
        <f t="shared" si="72"/>
        <v>16800.89728877075</v>
      </c>
      <c r="I470" s="28">
        <f t="shared" si="73"/>
      </c>
      <c r="J470" s="32">
        <v>91.45</v>
      </c>
      <c r="K470" s="33">
        <f t="shared" si="78"/>
        <v>83587.79230527699</v>
      </c>
      <c r="L470" s="33">
        <f t="shared" si="79"/>
        <v>1536442.057058085</v>
      </c>
    </row>
    <row r="471" spans="2:12" ht="14.25">
      <c r="B471" s="29">
        <f t="shared" si="74"/>
        <v>462</v>
      </c>
      <c r="C471" s="30">
        <f t="shared" si="75"/>
        <v>0</v>
      </c>
      <c r="D471" s="31">
        <f t="shared" si="76"/>
        <v>16800.89728877075</v>
      </c>
      <c r="E471" s="31">
        <f t="shared" si="70"/>
        <v>858.0242622389299</v>
      </c>
      <c r="F471" s="31">
        <f t="shared" si="71"/>
        <v>56.002990962569164</v>
      </c>
      <c r="G471" s="31">
        <f t="shared" si="77"/>
        <v>914.027253201499</v>
      </c>
      <c r="H471" s="31">
        <f t="shared" si="72"/>
        <v>15942.873026531819</v>
      </c>
      <c r="I471" s="28">
        <f t="shared" si="73"/>
      </c>
      <c r="J471" s="32">
        <v>91.45</v>
      </c>
      <c r="K471" s="33">
        <f t="shared" si="78"/>
        <v>83587.79230527708</v>
      </c>
      <c r="L471" s="33">
        <f t="shared" si="79"/>
        <v>1457975.738276335</v>
      </c>
    </row>
    <row r="472" spans="2:12" ht="14.25">
      <c r="B472" s="29">
        <f t="shared" si="74"/>
        <v>463</v>
      </c>
      <c r="C472" s="30">
        <f t="shared" si="75"/>
        <v>0</v>
      </c>
      <c r="D472" s="31">
        <f t="shared" si="76"/>
        <v>15942.873026531819</v>
      </c>
      <c r="E472" s="31">
        <f t="shared" si="70"/>
        <v>860.8843431130631</v>
      </c>
      <c r="F472" s="31">
        <f t="shared" si="71"/>
        <v>53.1429100884394</v>
      </c>
      <c r="G472" s="31">
        <f t="shared" si="77"/>
        <v>914.0272532015025</v>
      </c>
      <c r="H472" s="31">
        <f t="shared" si="72"/>
        <v>15081.988683418756</v>
      </c>
      <c r="I472" s="28">
        <f t="shared" si="73"/>
      </c>
      <c r="J472" s="32">
        <v>91.45</v>
      </c>
      <c r="K472" s="33">
        <f t="shared" si="78"/>
        <v>83587.79230527741</v>
      </c>
      <c r="L472" s="33">
        <f t="shared" si="79"/>
        <v>1379247.8650986452</v>
      </c>
    </row>
    <row r="473" spans="2:12" ht="14.25">
      <c r="B473" s="29">
        <f t="shared" si="74"/>
        <v>464</v>
      </c>
      <c r="C473" s="30">
        <f t="shared" si="75"/>
        <v>0</v>
      </c>
      <c r="D473" s="31">
        <f t="shared" si="76"/>
        <v>15081.988683418756</v>
      </c>
      <c r="E473" s="31">
        <f t="shared" si="70"/>
        <v>863.7539575901062</v>
      </c>
      <c r="F473" s="31">
        <f t="shared" si="71"/>
        <v>50.27329561139586</v>
      </c>
      <c r="G473" s="31">
        <f t="shared" si="77"/>
        <v>914.027253201502</v>
      </c>
      <c r="H473" s="31">
        <f t="shared" si="72"/>
        <v>14218.23472582865</v>
      </c>
      <c r="I473" s="28">
        <f t="shared" si="73"/>
      </c>
      <c r="J473" s="32">
        <v>91.45</v>
      </c>
      <c r="K473" s="33">
        <f t="shared" si="78"/>
        <v>83587.79230527737</v>
      </c>
      <c r="L473" s="33">
        <f t="shared" si="79"/>
        <v>1300257.56567703</v>
      </c>
    </row>
    <row r="474" spans="2:12" ht="14.25">
      <c r="B474" s="29">
        <f t="shared" si="74"/>
        <v>465</v>
      </c>
      <c r="C474" s="30">
        <f t="shared" si="75"/>
        <v>0</v>
      </c>
      <c r="D474" s="31">
        <f t="shared" si="76"/>
        <v>14218.23472582865</v>
      </c>
      <c r="E474" s="31">
        <f t="shared" si="70"/>
        <v>866.6331374487428</v>
      </c>
      <c r="F474" s="31">
        <f t="shared" si="71"/>
        <v>47.39411575276217</v>
      </c>
      <c r="G474" s="31">
        <f t="shared" si="77"/>
        <v>914.027253201505</v>
      </c>
      <c r="H474" s="31">
        <f t="shared" si="72"/>
        <v>13351.601588379906</v>
      </c>
      <c r="I474" s="28">
        <f t="shared" si="73"/>
      </c>
      <c r="J474" s="32">
        <v>91.45</v>
      </c>
      <c r="K474" s="33">
        <f t="shared" si="78"/>
        <v>83587.79230527763</v>
      </c>
      <c r="L474" s="33">
        <f t="shared" si="79"/>
        <v>1221003.9652573424</v>
      </c>
    </row>
    <row r="475" spans="2:12" ht="14.25">
      <c r="B475" s="29">
        <f t="shared" si="74"/>
        <v>466</v>
      </c>
      <c r="C475" s="30">
        <f t="shared" si="75"/>
        <v>0</v>
      </c>
      <c r="D475" s="31">
        <f t="shared" si="76"/>
        <v>13351.601588379906</v>
      </c>
      <c r="E475" s="31">
        <f t="shared" si="70"/>
        <v>869.5219145735723</v>
      </c>
      <c r="F475" s="31">
        <f t="shared" si="71"/>
        <v>44.50533862793302</v>
      </c>
      <c r="G475" s="31">
        <f t="shared" si="77"/>
        <v>914.0272532015053</v>
      </c>
      <c r="H475" s="31">
        <f t="shared" si="72"/>
        <v>12482.079673806335</v>
      </c>
      <c r="I475" s="28">
        <f t="shared" si="73"/>
      </c>
      <c r="J475" s="32">
        <v>91.45</v>
      </c>
      <c r="K475" s="33">
        <f t="shared" si="78"/>
        <v>83587.79230527766</v>
      </c>
      <c r="L475" s="33">
        <f t="shared" si="79"/>
        <v>1141486.1861695894</v>
      </c>
    </row>
    <row r="476" spans="2:12" ht="14.25">
      <c r="B476" s="29">
        <f t="shared" si="74"/>
        <v>467</v>
      </c>
      <c r="C476" s="30">
        <f t="shared" si="75"/>
        <v>0</v>
      </c>
      <c r="D476" s="31">
        <f t="shared" si="76"/>
        <v>12482.079673806335</v>
      </c>
      <c r="E476" s="31">
        <f t="shared" si="70"/>
        <v>872.4203209554886</v>
      </c>
      <c r="F476" s="31">
        <f t="shared" si="71"/>
        <v>41.60693224602112</v>
      </c>
      <c r="G476" s="31">
        <f t="shared" si="77"/>
        <v>914.0272532015097</v>
      </c>
      <c r="H476" s="31">
        <f t="shared" si="72"/>
        <v>11609.659352850846</v>
      </c>
      <c r="I476" s="28">
        <f t="shared" si="73"/>
      </c>
      <c r="J476" s="32">
        <v>91.45</v>
      </c>
      <c r="K476" s="33">
        <f t="shared" si="78"/>
        <v>83587.79230527807</v>
      </c>
      <c r="L476" s="33">
        <f t="shared" si="79"/>
        <v>1061703.3478182098</v>
      </c>
    </row>
    <row r="477" spans="2:12" ht="14.25">
      <c r="B477" s="29">
        <f t="shared" si="74"/>
        <v>468</v>
      </c>
      <c r="C477" s="30">
        <f t="shared" si="75"/>
        <v>0</v>
      </c>
      <c r="D477" s="31">
        <f t="shared" si="76"/>
        <v>11609.659352850846</v>
      </c>
      <c r="E477" s="31">
        <f t="shared" si="70"/>
        <v>875.3283886920101</v>
      </c>
      <c r="F477" s="31">
        <f t="shared" si="71"/>
        <v>38.69886450950282</v>
      </c>
      <c r="G477" s="31">
        <f t="shared" si="77"/>
        <v>914.027253201513</v>
      </c>
      <c r="H477" s="31">
        <f t="shared" si="72"/>
        <v>10734.330964158835</v>
      </c>
      <c r="I477" s="28">
        <f t="shared" si="73"/>
      </c>
      <c r="J477" s="32">
        <v>91.45</v>
      </c>
      <c r="K477" s="33">
        <f t="shared" si="78"/>
        <v>83587.79230527836</v>
      </c>
      <c r="L477" s="33">
        <f t="shared" si="79"/>
        <v>981654.5666723255</v>
      </c>
    </row>
    <row r="478" spans="2:12" ht="14.25">
      <c r="B478" s="29">
        <f t="shared" si="74"/>
        <v>469</v>
      </c>
      <c r="C478" s="30">
        <f t="shared" si="75"/>
        <v>0</v>
      </c>
      <c r="D478" s="31">
        <f t="shared" si="76"/>
        <v>10734.330964158835</v>
      </c>
      <c r="E478" s="31">
        <f t="shared" si="70"/>
        <v>878.2461499876475</v>
      </c>
      <c r="F478" s="31">
        <f t="shared" si="71"/>
        <v>35.781103213862785</v>
      </c>
      <c r="G478" s="31">
        <f t="shared" si="77"/>
        <v>914.0272532015103</v>
      </c>
      <c r="H478" s="31">
        <f t="shared" si="72"/>
        <v>9856.084814171187</v>
      </c>
      <c r="I478" s="28">
        <f t="shared" si="73"/>
      </c>
      <c r="J478" s="32">
        <v>91.45</v>
      </c>
      <c r="K478" s="33">
        <f t="shared" si="78"/>
        <v>83587.79230527813</v>
      </c>
      <c r="L478" s="33">
        <f t="shared" si="79"/>
        <v>901338.956255955</v>
      </c>
    </row>
    <row r="479" spans="2:12" ht="14.25">
      <c r="B479" s="29">
        <f t="shared" si="74"/>
        <v>470</v>
      </c>
      <c r="C479" s="30">
        <f t="shared" si="75"/>
        <v>0</v>
      </c>
      <c r="D479" s="31">
        <f t="shared" si="76"/>
        <v>9856.084814171187</v>
      </c>
      <c r="E479" s="31">
        <f t="shared" si="70"/>
        <v>881.1736371542726</v>
      </c>
      <c r="F479" s="31">
        <f t="shared" si="71"/>
        <v>32.85361604723729</v>
      </c>
      <c r="G479" s="31">
        <f t="shared" si="77"/>
        <v>914.0272532015099</v>
      </c>
      <c r="H479" s="31">
        <f t="shared" si="72"/>
        <v>8974.911177016915</v>
      </c>
      <c r="I479" s="28">
        <f t="shared" si="73"/>
      </c>
      <c r="J479" s="32">
        <v>91.45</v>
      </c>
      <c r="K479" s="33">
        <f t="shared" si="78"/>
        <v>83587.79230527808</v>
      </c>
      <c r="L479" s="33">
        <f t="shared" si="79"/>
        <v>820755.6271381968</v>
      </c>
    </row>
    <row r="480" spans="2:12" ht="14.25">
      <c r="B480" s="29">
        <f t="shared" si="74"/>
        <v>471</v>
      </c>
      <c r="C480" s="30">
        <f t="shared" si="75"/>
        <v>0</v>
      </c>
      <c r="D480" s="31">
        <f t="shared" si="76"/>
        <v>8974.911177016915</v>
      </c>
      <c r="E480" s="31">
        <f t="shared" si="70"/>
        <v>884.1108826114598</v>
      </c>
      <c r="F480" s="31">
        <f t="shared" si="71"/>
        <v>29.916370590056385</v>
      </c>
      <c r="G480" s="31">
        <f t="shared" si="77"/>
        <v>914.0272532015163</v>
      </c>
      <c r="H480" s="31">
        <f t="shared" si="72"/>
        <v>8090.800294405455</v>
      </c>
      <c r="I480" s="28">
        <f t="shared" si="73"/>
      </c>
      <c r="J480" s="32">
        <v>91.45</v>
      </c>
      <c r="K480" s="33">
        <f t="shared" si="78"/>
        <v>83587.79230527866</v>
      </c>
      <c r="L480" s="33">
        <f t="shared" si="79"/>
        <v>739903.6869233788</v>
      </c>
    </row>
    <row r="481" spans="2:12" ht="14.25">
      <c r="B481" s="29">
        <f t="shared" si="74"/>
        <v>472</v>
      </c>
      <c r="C481" s="30">
        <f t="shared" si="75"/>
        <v>0</v>
      </c>
      <c r="D481" s="31">
        <f t="shared" si="76"/>
        <v>8090.800294405455</v>
      </c>
      <c r="E481" s="31">
        <f t="shared" si="70"/>
        <v>887.0579188868373</v>
      </c>
      <c r="F481" s="31">
        <f t="shared" si="71"/>
        <v>26.969334314684854</v>
      </c>
      <c r="G481" s="31">
        <f t="shared" si="77"/>
        <v>914.0272532015222</v>
      </c>
      <c r="H481" s="31">
        <f t="shared" si="72"/>
        <v>7203.742375518617</v>
      </c>
      <c r="I481" s="28">
        <f t="shared" si="73"/>
      </c>
      <c r="J481" s="32">
        <v>91.45</v>
      </c>
      <c r="K481" s="33">
        <f t="shared" si="78"/>
        <v>83587.7923052792</v>
      </c>
      <c r="L481" s="33">
        <f t="shared" si="79"/>
        <v>658782.2402411776</v>
      </c>
    </row>
    <row r="482" spans="2:12" ht="14.25">
      <c r="B482" s="29">
        <f t="shared" si="74"/>
        <v>473</v>
      </c>
      <c r="C482" s="30">
        <f t="shared" si="75"/>
        <v>0</v>
      </c>
      <c r="D482" s="31">
        <f t="shared" si="76"/>
        <v>7203.742375518617</v>
      </c>
      <c r="E482" s="31">
        <f t="shared" si="70"/>
        <v>890.0147786164608</v>
      </c>
      <c r="F482" s="31">
        <f t="shared" si="71"/>
        <v>24.012474585062055</v>
      </c>
      <c r="G482" s="31">
        <f t="shared" si="77"/>
        <v>914.0272532015229</v>
      </c>
      <c r="H482" s="31">
        <f t="shared" si="72"/>
        <v>6313.727596902157</v>
      </c>
      <c r="I482" s="28">
        <f t="shared" si="73"/>
      </c>
      <c r="J482" s="32">
        <v>91.45</v>
      </c>
      <c r="K482" s="33">
        <f t="shared" si="78"/>
        <v>83587.79230527926</v>
      </c>
      <c r="L482" s="33">
        <f t="shared" si="79"/>
        <v>577390.3887367023</v>
      </c>
    </row>
    <row r="483" spans="2:12" ht="14.25">
      <c r="B483" s="29">
        <f t="shared" si="74"/>
        <v>474</v>
      </c>
      <c r="C483" s="30">
        <f t="shared" si="75"/>
        <v>0</v>
      </c>
      <c r="D483" s="31">
        <f t="shared" si="76"/>
        <v>6313.727596902157</v>
      </c>
      <c r="E483" s="31">
        <f t="shared" si="70"/>
        <v>892.9814945451784</v>
      </c>
      <c r="F483" s="31">
        <f t="shared" si="71"/>
        <v>21.04575865634052</v>
      </c>
      <c r="G483" s="31">
        <f t="shared" si="77"/>
        <v>914.0272532015189</v>
      </c>
      <c r="H483" s="31">
        <f t="shared" si="72"/>
        <v>5420.746102356979</v>
      </c>
      <c r="I483" s="28">
        <f t="shared" si="73"/>
      </c>
      <c r="J483" s="32">
        <v>91.45</v>
      </c>
      <c r="K483" s="33">
        <f t="shared" si="78"/>
        <v>83587.7923052789</v>
      </c>
      <c r="L483" s="33">
        <f t="shared" si="79"/>
        <v>495727.2310605457</v>
      </c>
    </row>
    <row r="484" spans="2:12" ht="14.25">
      <c r="B484" s="29">
        <f t="shared" si="74"/>
        <v>475</v>
      </c>
      <c r="C484" s="30">
        <f t="shared" si="75"/>
        <v>0</v>
      </c>
      <c r="D484" s="31">
        <f t="shared" si="76"/>
        <v>5420.746102356979</v>
      </c>
      <c r="E484" s="31">
        <f t="shared" si="70"/>
        <v>895.9580995270069</v>
      </c>
      <c r="F484" s="31">
        <f t="shared" si="71"/>
        <v>18.06915367452326</v>
      </c>
      <c r="G484" s="31">
        <f t="shared" si="77"/>
        <v>914.0272532015301</v>
      </c>
      <c r="H484" s="31">
        <f t="shared" si="72"/>
        <v>4524.788002829971</v>
      </c>
      <c r="I484" s="28">
        <f t="shared" si="73"/>
      </c>
      <c r="J484" s="32">
        <v>91.45</v>
      </c>
      <c r="K484" s="33">
        <f t="shared" si="78"/>
        <v>83587.79230527993</v>
      </c>
      <c r="L484" s="33">
        <f t="shared" si="79"/>
        <v>413791.8628588009</v>
      </c>
    </row>
    <row r="485" spans="2:12" ht="14.25">
      <c r="B485" s="29">
        <f t="shared" si="74"/>
        <v>476</v>
      </c>
      <c r="C485" s="30">
        <f t="shared" si="75"/>
        <v>0</v>
      </c>
      <c r="D485" s="31">
        <f t="shared" si="76"/>
        <v>4524.788002829971</v>
      </c>
      <c r="E485" s="31">
        <f t="shared" si="70"/>
        <v>898.9446265254372</v>
      </c>
      <c r="F485" s="31">
        <f t="shared" si="71"/>
        <v>15.082626676099906</v>
      </c>
      <c r="G485" s="31">
        <f t="shared" si="77"/>
        <v>914.0272532015372</v>
      </c>
      <c r="H485" s="31">
        <f t="shared" si="72"/>
        <v>3625.843376304534</v>
      </c>
      <c r="I485" s="28">
        <f t="shared" si="73"/>
      </c>
      <c r="J485" s="32">
        <v>91.45</v>
      </c>
      <c r="K485" s="33">
        <f t="shared" si="78"/>
        <v>83587.79230528057</v>
      </c>
      <c r="L485" s="33">
        <f t="shared" si="79"/>
        <v>331583.37676304963</v>
      </c>
    </row>
    <row r="486" spans="2:12" ht="14.25">
      <c r="B486" s="29">
        <f t="shared" si="74"/>
        <v>477</v>
      </c>
      <c r="C486" s="30">
        <f t="shared" si="75"/>
        <v>0</v>
      </c>
      <c r="D486" s="31">
        <f t="shared" si="76"/>
        <v>3625.843376304534</v>
      </c>
      <c r="E486" s="31">
        <f t="shared" si="70"/>
        <v>901.94110861386</v>
      </c>
      <c r="F486" s="31">
        <f t="shared" si="71"/>
        <v>12.08614458768178</v>
      </c>
      <c r="G486" s="31">
        <f t="shared" si="77"/>
        <v>914.0272532015418</v>
      </c>
      <c r="H486" s="31">
        <f t="shared" si="72"/>
        <v>2723.9022676906743</v>
      </c>
      <c r="I486" s="28">
        <f t="shared" si="73"/>
      </c>
      <c r="J486" s="32">
        <v>91.45</v>
      </c>
      <c r="K486" s="33">
        <f t="shared" si="78"/>
        <v>83587.79230528101</v>
      </c>
      <c r="L486" s="33">
        <f t="shared" si="79"/>
        <v>249100.86238031217</v>
      </c>
    </row>
    <row r="487" spans="2:12" ht="14.25">
      <c r="B487" s="29">
        <f t="shared" si="74"/>
        <v>478</v>
      </c>
      <c r="C487" s="30">
        <f t="shared" si="75"/>
        <v>0</v>
      </c>
      <c r="D487" s="31">
        <f t="shared" si="76"/>
        <v>2723.9022676906743</v>
      </c>
      <c r="E487" s="31">
        <f t="shared" si="70"/>
        <v>904.9475789759019</v>
      </c>
      <c r="F487" s="31">
        <f t="shared" si="71"/>
        <v>9.07967422563558</v>
      </c>
      <c r="G487" s="31">
        <f t="shared" si="77"/>
        <v>914.0272532015375</v>
      </c>
      <c r="H487" s="31">
        <f t="shared" si="72"/>
        <v>1818.9546887147724</v>
      </c>
      <c r="I487" s="28">
        <f t="shared" si="73"/>
      </c>
      <c r="J487" s="32">
        <v>91.45</v>
      </c>
      <c r="K487" s="33">
        <f t="shared" si="78"/>
        <v>83587.79230528061</v>
      </c>
      <c r="L487" s="33">
        <f t="shared" si="79"/>
        <v>166343.40628296594</v>
      </c>
    </row>
    <row r="488" spans="2:12" ht="14.25">
      <c r="B488" s="29">
        <f t="shared" si="74"/>
        <v>479</v>
      </c>
      <c r="C488" s="30">
        <f t="shared" si="75"/>
        <v>0</v>
      </c>
      <c r="D488" s="31">
        <f t="shared" si="76"/>
        <v>1818.9546887147724</v>
      </c>
      <c r="E488" s="31">
        <f t="shared" si="70"/>
        <v>907.9640709058455</v>
      </c>
      <c r="F488" s="31">
        <f t="shared" si="71"/>
        <v>6.063182295715908</v>
      </c>
      <c r="G488" s="31">
        <f t="shared" si="77"/>
        <v>914.0272532015614</v>
      </c>
      <c r="H488" s="31">
        <f t="shared" si="72"/>
        <v>910.9906178089269</v>
      </c>
      <c r="I488" s="28">
        <f t="shared" si="73"/>
      </c>
      <c r="J488" s="32">
        <v>91.45</v>
      </c>
      <c r="K488" s="33">
        <f t="shared" si="78"/>
        <v>83587.7923052828</v>
      </c>
      <c r="L488" s="33">
        <f t="shared" si="79"/>
        <v>83310.09199862636</v>
      </c>
    </row>
    <row r="489" spans="2:12" ht="14.25">
      <c r="B489" s="29">
        <f t="shared" si="74"/>
        <v>480</v>
      </c>
      <c r="C489" s="30">
        <f t="shared" si="75"/>
        <v>0</v>
      </c>
      <c r="D489" s="31">
        <f t="shared" si="76"/>
        <v>910.9906178089269</v>
      </c>
      <c r="E489" s="31">
        <f t="shared" si="70"/>
        <v>910.9906178089058</v>
      </c>
      <c r="F489" s="31">
        <f t="shared" si="71"/>
        <v>3.0366353926964234</v>
      </c>
      <c r="G489" s="31">
        <f t="shared" si="77"/>
        <v>914.0272532016022</v>
      </c>
      <c r="H489" s="31">
        <f t="shared" si="72"/>
        <v>2.114575181622058E-11</v>
      </c>
      <c r="I489" s="28">
        <f t="shared" si="73"/>
      </c>
      <c r="J489" s="32">
        <v>91.45</v>
      </c>
      <c r="K489" s="33">
        <f t="shared" si="78"/>
        <v>83587.79230528652</v>
      </c>
      <c r="L489" s="33">
        <f t="shared" si="79"/>
        <v>1.9337790035933723E-09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16.00390625" style="0" bestFit="1" customWidth="1"/>
    <col min="3" max="3" width="16.8515625" style="0" bestFit="1" customWidth="1"/>
    <col min="4" max="4" width="16.7109375" style="0" bestFit="1" customWidth="1"/>
    <col min="5" max="5" width="13.140625" style="0" bestFit="1" customWidth="1"/>
  </cols>
  <sheetData>
    <row r="2" ht="12.75">
      <c r="B2" s="42" t="s">
        <v>27</v>
      </c>
    </row>
    <row r="4" spans="2:5" ht="12.75">
      <c r="B4" s="43" t="s">
        <v>16</v>
      </c>
      <c r="C4" s="43">
        <v>2008</v>
      </c>
      <c r="D4" s="43">
        <v>2009</v>
      </c>
      <c r="E4" s="42" t="s">
        <v>26</v>
      </c>
    </row>
    <row r="5" spans="2:5" ht="12.75">
      <c r="B5" s="47" t="s">
        <v>17</v>
      </c>
      <c r="C5" s="48">
        <v>25000000</v>
      </c>
      <c r="D5" s="48">
        <f>C5*0.85</f>
        <v>21250000</v>
      </c>
      <c r="E5" s="45">
        <f>D5-C5</f>
        <v>-3750000</v>
      </c>
    </row>
    <row r="6" spans="2:5" ht="13.5" thickBot="1">
      <c r="B6" s="50" t="s">
        <v>18</v>
      </c>
      <c r="C6" s="51">
        <v>20000000</v>
      </c>
      <c r="D6" s="52">
        <f>C6*1.18</f>
        <v>23600000</v>
      </c>
      <c r="E6" s="45">
        <f>C6-D6</f>
        <v>-3600000</v>
      </c>
    </row>
    <row r="7" spans="2:5" ht="13.5" thickTop="1">
      <c r="B7" s="42" t="s">
        <v>19</v>
      </c>
      <c r="C7" s="44">
        <f>C5-C6</f>
        <v>5000000</v>
      </c>
      <c r="D7" s="46">
        <f>C7+E7</f>
        <v>-2350000</v>
      </c>
      <c r="E7" s="45">
        <f>SUM(E5:E6)</f>
        <v>-7350000</v>
      </c>
    </row>
    <row r="10" spans="2:4" ht="12.75">
      <c r="B10" s="43" t="s">
        <v>20</v>
      </c>
      <c r="C10" s="43">
        <v>2008</v>
      </c>
      <c r="D10" s="43">
        <v>2009</v>
      </c>
    </row>
    <row r="11" spans="2:4" ht="12.75">
      <c r="B11" s="47" t="s">
        <v>17</v>
      </c>
      <c r="C11" s="48">
        <v>2600000</v>
      </c>
      <c r="D11" s="49">
        <f>C11*0.75</f>
        <v>1950000</v>
      </c>
    </row>
    <row r="12" spans="2:4" ht="13.5" thickBot="1">
      <c r="B12" s="50" t="s">
        <v>18</v>
      </c>
      <c r="C12" s="51">
        <v>2600000</v>
      </c>
      <c r="D12" s="51">
        <f>C12*1.25</f>
        <v>3250000</v>
      </c>
    </row>
    <row r="13" spans="2:4" ht="13.5" thickTop="1">
      <c r="B13" s="43" t="s">
        <v>19</v>
      </c>
      <c r="C13" s="46">
        <f>C11-C12</f>
        <v>0</v>
      </c>
      <c r="D13" s="46">
        <f>D11-D12</f>
        <v>-1300000</v>
      </c>
    </row>
    <row r="15" spans="2:3" ht="12.75">
      <c r="B15" s="42" t="s">
        <v>28</v>
      </c>
      <c r="C15" s="53">
        <f>D13+D7</f>
        <v>-3650000</v>
      </c>
    </row>
    <row r="20" spans="2:3" ht="12.75">
      <c r="B20" s="42" t="s">
        <v>18</v>
      </c>
      <c r="C20" s="44">
        <v>20000000</v>
      </c>
    </row>
    <row r="21" spans="2:4" ht="12.75">
      <c r="B21" s="42" t="s">
        <v>21</v>
      </c>
      <c r="C21" s="44">
        <f>C20*0.18</f>
        <v>3600000</v>
      </c>
      <c r="D21" s="42" t="s">
        <v>25</v>
      </c>
    </row>
    <row r="22" spans="2:3" ht="12.75">
      <c r="B22" s="42" t="s">
        <v>22</v>
      </c>
      <c r="C22" s="44">
        <f>C21/12</f>
        <v>300000</v>
      </c>
    </row>
    <row r="23" spans="2:3" ht="12.75">
      <c r="B23" s="42" t="s">
        <v>23</v>
      </c>
      <c r="C23" s="44">
        <v>100000</v>
      </c>
    </row>
    <row r="24" spans="2:3" ht="12.75">
      <c r="B24" s="42" t="s">
        <v>24</v>
      </c>
      <c r="C24" s="44">
        <f>C23*12</f>
        <v>1200000</v>
      </c>
    </row>
    <row r="26" spans="2:3" ht="12.75">
      <c r="B26" s="42" t="s">
        <v>29</v>
      </c>
      <c r="C26" s="45">
        <f>C21+C24</f>
        <v>4800000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 Þór</dc:creator>
  <cp:keywords/>
  <dc:description/>
  <cp:lastModifiedBy>sami</cp:lastModifiedBy>
  <dcterms:created xsi:type="dcterms:W3CDTF">2007-01-19T11:20:12Z</dcterms:created>
  <dcterms:modified xsi:type="dcterms:W3CDTF">2009-01-27T14:17:11Z</dcterms:modified>
  <cp:category/>
  <cp:version/>
  <cp:contentType/>
  <cp:contentStatus/>
</cp:coreProperties>
</file>